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9720" windowHeight="11895" activeTab="1"/>
  </bookViews>
  <sheets>
    <sheet name="ЗАТО Видяево 2015" sheetId="1" r:id="rId1"/>
    <sheet name="ЗАТО Видяево 2016-2017" sheetId="2" r:id="rId2"/>
  </sheets>
  <definedNames>
    <definedName name="_xlnm.Print_Titles" localSheetId="0">'ЗАТО Видяево 2015'!$10:$10</definedName>
    <definedName name="_xlnm.Print_Titles" localSheetId="1">'ЗАТО Видяево 2016-2017'!$10:$11</definedName>
    <definedName name="_xlnm.Print_Area" localSheetId="0">'ЗАТО Видяево 2015'!$A$1:$C$131</definedName>
    <definedName name="_xlnm.Print_Area" localSheetId="1">'ЗАТО Видяево 2016-2017'!$A$1:$G$123</definedName>
  </definedNames>
  <calcPr fullCalcOnLoad="1"/>
</workbook>
</file>

<file path=xl/sharedStrings.xml><?xml version="1.0" encoding="utf-8"?>
<sst xmlns="http://schemas.openxmlformats.org/spreadsheetml/2006/main" count="478" uniqueCount="235">
  <si>
    <t>000 2 02 00000 00 0000 000</t>
  </si>
  <si>
    <t>Единый налог на вмененный доход для отдельных видов деятельности</t>
  </si>
  <si>
    <t>000 1 08 03010 01 0000 110</t>
  </si>
  <si>
    <t>000 1 11 05024 04 0000 120</t>
  </si>
  <si>
    <t>000 1 11 05034 04 0000 120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</si>
  <si>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</si>
  <si>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</si>
  <si>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000 1 17 05040 04 0000 180</t>
  </si>
  <si>
    <t>000 1 05 02000 02 0000 110</t>
  </si>
  <si>
    <t>Прочие поступления от денежных взысканий (штрафов) и иных сумм в возмещение ущерба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</si>
  <si>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</si>
  <si>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</si>
  <si>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</si>
  <si>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</si>
  <si>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000 1 16 90000 00 0000 140</t>
  </si>
  <si>
    <t>НАЛОГОВЫЕ ДОХОДЫ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</si>
  <si>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</si>
  <si>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000 1 05 02010 02 0000 110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</si>
  <si>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</si>
  <si>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НАЛОГОВЫЕ И НЕНАЛОГОВЫЕ ДОХОДЫ</t>
  </si>
  <si>
    <t>Прочие субсидии бюджетам городских округов</t>
  </si>
  <si>
    <t>Субвенции бюджетам муниципальных образований на содержание ребенка в семье опекуна и приемной семье, а также вознаграждение причитающееся приемному родителю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</si>
  <si>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</si>
  <si>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</si>
  <si>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000 2 02 04025 04 0000 151</t>
  </si>
  <si>
    <t>000 2 02 01007 04 0000 151</t>
  </si>
  <si>
    <t>000 2 02 01001 04 0000 151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</si>
  <si>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</si>
  <si>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</si>
  <si>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000 2 02 01007 00 0000 151</t>
  </si>
  <si>
    <t>Дотации на выравнивание бюджетной обеспеченности</t>
  </si>
  <si>
    <t>000 2 02 01001 00 0000 151</t>
  </si>
  <si>
    <t>Прочие субсидии</t>
  </si>
  <si>
    <t>000 2 02 02999 00 0000 151</t>
  </si>
  <si>
    <t>000 2 02 02999 04 0000 151</t>
  </si>
  <si>
    <t>Субвенции бюджетам на государственную регистрацию актов гражданского состояния</t>
  </si>
  <si>
    <t>000 2 02 03003 00 0000 151</t>
  </si>
  <si>
    <t>000 2 02 03003 04 0000 151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</si>
  <si>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</si>
  <si>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</si>
  <si>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000 2 02 03015 04 0000 151</t>
  </si>
  <si>
    <t>000 2 02 03027 00 0000 151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</si>
  <si>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</si>
  <si>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</si>
  <si>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</si>
  <si>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000 2 02 03029 04 0000 151</t>
  </si>
  <si>
    <t>Прочие субвенции</t>
  </si>
  <si>
    <t>000 2 02 03999 00 0000 151</t>
  </si>
  <si>
    <t>000 2 02 03999 04 0000 151</t>
  </si>
  <si>
    <t>Межбюджетные трансферты, передаваемые бюджетам на переселение граждан из закрытых административно-территориальных образований</t>
  </si>
  <si>
    <t>000 2 02 04010 00 0000 151</t>
  </si>
  <si>
    <t>000 2 02 04010 04 0000 151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</si>
  <si>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</si>
  <si>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</si>
  <si>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Дотации бюджетам на предоставление дотаций бюджетам закрытых административно-территориальных образований</t>
  </si>
  <si>
    <t xml:space="preserve">Дотации бюджетам закрытых административно-территориальных образований </t>
  </si>
  <si>
    <t xml:space="preserve">Прочие субвенции бюджетам городских округов </t>
  </si>
  <si>
    <t>Прочие неналоговые доходы бюджетов городских округов</t>
  </si>
  <si>
    <t>000 1 00 00000 00 0000 000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</si>
  <si>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</si>
  <si>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</si>
  <si>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</si>
  <si>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</si>
  <si>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000 2 02 04000 00 0000 151</t>
  </si>
  <si>
    <t>Коды бюджетной классификации Российской Федерации</t>
  </si>
  <si>
    <t>Наименование</t>
  </si>
  <si>
    <t>Налог на доходы физических лиц</t>
  </si>
  <si>
    <t>Прочие неналоговые доходы</t>
  </si>
  <si>
    <t>ВСЕГО ДОХОДОВ</t>
  </si>
  <si>
    <t xml:space="preserve">Сумма       </t>
  </si>
  <si>
    <t>Плата за негативное воздействие на окружающую среду</t>
  </si>
  <si>
    <t>НАЛОГИ НА ПРИБЫЛЬ, ДОХОДЫ</t>
  </si>
  <si>
    <t>000 1 01 00000 00 0000 000</t>
  </si>
  <si>
    <t>000 1 01 02000 01 0000 110</t>
  </si>
  <si>
    <t>000 1 05 00000 00 0000 000</t>
  </si>
  <si>
    <t>НАЛОГИ НА СОВОКУПНЫЙ ДОХОД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</si>
  <si>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</si>
  <si>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</si>
  <si>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</si>
  <si>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</si>
  <si>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</si>
  <si>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000 1 12 01000 01 0000 120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</si>
  <si>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</si>
  <si>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</si>
  <si>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</si>
  <si>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</si>
  <si>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000 1 17 05000 00 0000 180</t>
  </si>
  <si>
    <t>000 2 00 00000 00 0000 000</t>
  </si>
  <si>
    <t>000 2 02 01000 00 0000 151</t>
  </si>
  <si>
    <t>НЕНАЛОГОВЫЕ ДОХОДЫ</t>
  </si>
  <si>
    <t>ИТОГО НАЛОГОВЫЕ И НЕНАЛОГОВЫЕ ДОХОДЫ</t>
  </si>
  <si>
    <t>ДОХОДЫ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</si>
  <si>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</si>
  <si>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</si>
  <si>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000 1 01 02020 01 0000 110   </t>
  </si>
  <si>
    <t>000 1 11 05000 00 0000 120</t>
  </si>
  <si>
    <t>Доходы, получаемые в  виде  арендной  либо  иной   платы  за  передачу  в  возмездное   пользование государственного и муниципального имущества  (за исключением  имущества  бюджетных  и  автономных учреждений, а также имущества государственных  и муниципальных  унитарных  предприятий,   в   том числе казенных)</t>
  </si>
  <si>
    <t>Дотации бюджетам городских округов на  поддержку мер по обеспечению сбалансированности бюджетов</t>
  </si>
  <si>
    <t>000  2 02 01003 00 0000 151</t>
  </si>
  <si>
    <t>Субвенции бюджетам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государтвенных полномочий по сбору сведений для формирования и ведения торгового реестра</t>
  </si>
  <si>
    <t>Прочие субвенции бюджетам городских округов (на обеспечение бесплатным питанием отдельных категорий обучающихся)</t>
  </si>
  <si>
    <t>000 1 01 02010 01 0000 110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</si>
  <si>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</si>
  <si>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</si>
  <si>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000 1 05 01000 00 0000 110</t>
  </si>
  <si>
    <t>000 1 05 01010 01 0000 110</t>
  </si>
  <si>
    <t xml:space="preserve">Налог, взимаемый в связи  с  применением патентной системы налогообложения
</t>
  </si>
  <si>
    <t xml:space="preserve">Налог, взимаемый в связи  с  применением патентной    системы    налогообложения, зачисляемый в бюджеты городских округов
</t>
  </si>
  <si>
    <t>000 1 05 04000 02 0000 110</t>
  </si>
  <si>
    <t>000 1 05 04010 02 0000 110</t>
  </si>
  <si>
    <t>Налог  на  доходы  физических  лиц  с   доходов, источником которых является налоговый агент,  за  исключением   доходов,   в   отношении   которых исчисление  и  уплата  налога  осуществляются  в соответствии  со  статьями  227,  227.1  и   228 Налогового кодекса Российской Федерации</t>
  </si>
  <si>
    <t>Налог  на  доходы  физических  лиц  с   доходов, полученных   от    осуществления    деятельности физическими   лицами,  регистрированными    в качестве    индивидуальных     предпринимателей, нотариусов,  занимающихся   частной   практик  адвокатов,  учредивших  адвокатские  кабинеты, и других лиц,  занимающихся  частной  практикой  в соответствии со статьей 227  Налогового  кодекса Российской Федерации</t>
  </si>
  <si>
    <t xml:space="preserve">000 1 01 02030 01 0000 110   </t>
  </si>
  <si>
    <t>Налог  на  доходы   физических   лиц   с  доходов, полученных физическими лицами в соответствии со статьей  228  Налогового Кодекса Российской Федерации</t>
  </si>
  <si>
    <t>Налог, взимаемый  с  налогоплательщиков, выбравших  в  качестве объекта алогообложения доходы</t>
  </si>
  <si>
    <t>000 1 05 01011 01 0000 110</t>
  </si>
  <si>
    <t>000 1 05 01012 01 0000 110</t>
  </si>
  <si>
    <t>Налог, взимаемый с налогоплательщиков, выбравших в качестве объекта налогообложения  доходы  (за налоговые периоды, истекшие до 1 января 2011 года)</t>
  </si>
  <si>
    <t>000 1 05 01020 01 0000 110</t>
  </si>
  <si>
    <t>000 1 05 01021 01 0000 110</t>
  </si>
  <si>
    <t>Налог, взимаемый  с  налогоплательщиков,  выбравших  в  качестве  объекта налогообложения доходы,  уменьшенные  на величину расходов</t>
  </si>
  <si>
    <t>Налог, взимаемый  с  налогоплательщиков, выбравших в качестве объекта налогообложения доходы,  уменьшенные  на величину расходов</t>
  </si>
  <si>
    <t>000 1 11 09000 00 0000 120</t>
  </si>
  <si>
    <t>Прочие доходы от использования имущества и прав, находящихся в государственной  и муниципальной     собственности      (за исключением   имущества   бюджетных    и автономных учреждений, а также имущества государственных     и      муниципальных унитарных  предприятий,  в   том   числе казенных)</t>
  </si>
  <si>
    <t>Прочие  поступления   от   использования имущества,  находящегося  в государственной     и      муниципальной собственности (за исключением  имущества бюджетных  и  автономных  учреждений,  а также   имущества   государственных    и муниципальных унитарных  предприятий,  в том числе казенных)</t>
  </si>
  <si>
    <t>000 1 11 09040 00 0000 120</t>
  </si>
  <si>
    <t>000 1 11 09044 04 0000 120</t>
  </si>
  <si>
    <t>Прочие  поступления   от   использования имущества, находящегося в  собственности городских   округов   (за    исключением имущества  муниципальных   бюджетных   и автономных учреждений, а также имущества муниципальных унитарных  предприятий,  в том числе казенных)</t>
  </si>
  <si>
    <t xml:space="preserve"> 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</si>
  <si>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</si>
  <si>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000 1 03 02260 01 0000 110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</si>
  <si>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</si>
  <si>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000 1 03 02250 01 0000 110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</si>
  <si>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</si>
  <si>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000 1 03 02240 01 0000 110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</si>
  <si>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</si>
  <si>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000 1 03 02230 01 0000 110</t>
  </si>
  <si>
    <t>Акцизы по подакцизным товарам (продукции), производимым на территории Российской Федерации</t>
  </si>
  <si>
    <t>000 1 03 02000 01 0000 110</t>
  </si>
  <si>
    <t>НАЛОГИ НА ТОВАРЫ (РАБОТЫ, УСЛУГИ), РЕАЛИЗУЕМЫЕ НА ТЕРРИТОРИИ РОССИЙСКОЙ ФЕДЕРАЦИИ</t>
  </si>
  <si>
    <t>000 1 03 00000 00 0000 000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</si>
  <si>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</si>
  <si>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 xml:space="preserve"> 000 1 06 06022 04 0000 110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</si>
  <si>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</si>
  <si>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</si>
  <si>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</t>
  </si>
  <si>
    <t>000 1 06 06000 00 0000 110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</si>
  <si>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</si>
  <si>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 xml:space="preserve">000 1 06 01020 04 0000 110 </t>
  </si>
  <si>
    <t>Налог на имущество физических лиц</t>
  </si>
  <si>
    <t>000 1 06 01000 00 0000 110</t>
  </si>
  <si>
    <t>НАЛОГИ НА ИМУЩЕСТВО</t>
  </si>
  <si>
    <t>000 1 06 00000 00 0000 000</t>
  </si>
  <si>
    <t>Субсидия из областного бюджета бюджетам муниципальных образований на техническое сопровождение программного обеспечения "Система автоматизированного рабочего места муниципального образования"</t>
  </si>
  <si>
    <t>Прочие субсидии бюджетам городских округов(на реализацию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</t>
  </si>
  <si>
    <t xml:space="preserve">Субвенции бюджетам городских округов на организацию предоставления мер социальной поддержки 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 </t>
  </si>
  <si>
    <t>Субвенции бюджетам городских округов на предоставление мер социальной поддержки по оплате жилогопомещения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</si>
  <si>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Субвенции бюджетам городских округов на содержание ребенка в семье опекуна  (попечителя) и приемной семье, а также вознаграждение, причитающееся приемному родителю (за счет средств областного бюджета)</t>
  </si>
  <si>
    <t xml:space="preserve">Субвенции бюджетам городских округов на  компенсацию родительской платы за присмотр и уход за детьми, посещающими образовательные организации , реализующие общеобразовательнуые программы дошкольного образования </t>
  </si>
  <si>
    <t>Прочие субсидии бюджетам муниципальных образований в рамках государственной программы "Развитие образования " на 2014 год ( на организацию отдыха детей МО в оздоровительных учреждениях с дневным пребыванием, организованных на базе муниципальных учреждений)</t>
  </si>
  <si>
    <t>Прочие субвенции бюджетам городских округов (на реализацию ЗМО "О мерах социальной поддержки инвалидов" в части финансирования расходов по обеспечению воспитания и обучения детей инвалидов на дому и в дошкольных учреждениях</t>
  </si>
  <si>
    <t>Прочие субвенции бюджетам городских округов (на реализацию ЗМО "О региональных нормативах финансового обеспечения образовательной деятельности муниципальных дошкольных образовательных организаций")</t>
  </si>
  <si>
    <t>Прочие субсидии бюджетам городских округов (на обеспечение бесплатным цельным молоком либо питьевым молоком обучающихся 1-4 классов общеобразовательных учреждений, мунобразовательных образовательных учреждений для детей дошкольного и младшего школьного возраста)</t>
  </si>
  <si>
    <t>Субвенция бюджетам городских округов на реализацию ЗМО "О комиссиях по делам несовершеннолетних и защите их прав в Мурманской области"</t>
  </si>
  <si>
    <t>Дотации на выравнивание бюджетной обеспеченности поселений из регионального фонда финансовой подддержки</t>
  </si>
  <si>
    <t xml:space="preserve">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ЗМО "Об административных правонарушениях" 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</si>
  <si>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</si>
  <si>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государственную регистрацию актов гражданского состояния</t>
  </si>
  <si>
    <t>Прочие субвенции бюджетам городских округов (на реализацию ЗМО "Об административных комиссиях")</t>
  </si>
  <si>
    <t>Прочие субвенции бюджетам городских округов (на реализ ЗМО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граждан")</t>
  </si>
  <si>
    <t>Прочие субвенции бюджетам городских округов (на реализацию ЗМО "О региональных нормативах финансового обеспечения образовательной деятельности в Мурманской области")</t>
  </si>
  <si>
    <t>Субвенции бюджетам городских округов на (реализацию ЗМО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патронат)</t>
  </si>
  <si>
    <t>Прочие субвенции бюджетам городских округов (на реализацию ЗМО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несовершеннолетних")</t>
  </si>
  <si>
    <t>Прочие субвенции бюджетам городских округов на реализацию ЗМО "О физической культуре и спорте Мурманской области"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</t>
  </si>
  <si>
    <t>Прочие субвенции бюджетам городских округов на организацию предоставления мер социальной поддержки по оплате жилого помещения и комунальных услуг отдельным категориям граждан, работающих в сельских населенных пунктах или поселка городского типа мурманской области"</t>
  </si>
  <si>
    <t>Прочие субвенции бюджетам городских округов на предоставление мер социальной поддержкипо оплате жилого помещения и комунальных услуг отдельным категориям граждан, работающих в сельских населенных пунктах или поселка городского типа мурманской области</t>
  </si>
  <si>
    <t>рублей</t>
  </si>
  <si>
    <t>Прочие субсидии бюджетам городских округов на создание и развитие сети МФЦ предоставления государственных и муниципальных услуг</t>
  </si>
  <si>
    <t>%</t>
  </si>
  <si>
    <t>Прочие субвенции бюджетам городских округов на организацию предоставления мер социальной поддержки по оплате жилого помещения и комунальных услуг отдельным категориям граждан, работающих в сельских населенных пунктах или поселка городского типа Мурманской области"</t>
  </si>
  <si>
    <t>Прочие субвенции бюджетам городских округов на предоставление мер социальной поддержкипо оплате жилого помещения и комунальных услуг отдельным категориям граждан, работающих в сельских населенных пунктах или поселка городского типа Мурманской области</t>
  </si>
  <si>
    <t>000  2 02 01003 04 0000 151</t>
  </si>
  <si>
    <t>Сумма</t>
  </si>
  <si>
    <t xml:space="preserve"> Приложение 3.1</t>
  </si>
  <si>
    <t xml:space="preserve"> Приложение 3</t>
  </si>
  <si>
    <t>Плата за размещение отходов производства и потребления</t>
  </si>
  <si>
    <t>000 1 12 01040 01 0000 120</t>
  </si>
  <si>
    <t>БЕЗВОЗМЕЗДНЫЕ  ПОСТУПЛЕНИЯ</t>
  </si>
  <si>
    <t>ДОХОДЫ ОТ ОКАЗАНИЯ ПЛАТНЫХ УСЛУГ (РАБОТ) И КОМПЕНСАЦИИ ЗАТРАТ ГОСУДАРСТВА</t>
  </si>
  <si>
    <t>000 1 13 00000 00 0000 000</t>
  </si>
  <si>
    <t>000 1 13 02994 04 0000 130</t>
  </si>
  <si>
    <t>Прочие доходы от компенсации затрат бюджетов городских округов</t>
  </si>
  <si>
    <t>Прочие доходы от компенсации затрат государства</t>
  </si>
  <si>
    <t>000 1 13 02990 00 0000 130</t>
  </si>
  <si>
    <t>Доходы от компенсации затрат государства</t>
  </si>
  <si>
    <t>000 1 13 02000 00 0000 130</t>
  </si>
  <si>
    <t>Субсидия муниципальным районам (городским округам) на приобретение и установку спортивных площадок</t>
  </si>
  <si>
    <t xml:space="preserve">000 2 02 03007 04 0000 151 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</si>
  <si>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</si>
  <si>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</si>
  <si>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 xml:space="preserve">"Об утверждении бюджета ЗАТО Видяево
на 2015 год и на плановый период 2016 и 2017 годов"
</t>
  </si>
  <si>
    <t>Объем поступлений доходов в бюджет ЗАТО Видяево на 2015 год</t>
  </si>
  <si>
    <t>Налог, взимаемый  с  налогоплательщиков, выбравших  в  качестве объекта налогообложения доходы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</si>
  <si>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</si>
  <si>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</si>
  <si>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</si>
  <si>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000 1 16 03010 01 0000 140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</si>
  <si>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</si>
  <si>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</si>
  <si>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</si>
  <si>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</si>
  <si>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</si>
  <si>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</si>
  <si>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</si>
  <si>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</si>
  <si>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000 2 02 04061 02 0000 151</t>
  </si>
  <si>
    <t>Объем поступлений доходов в бюджет ЗАТО Видяево на плановый период 2016 и 2017 годов</t>
  </si>
  <si>
    <t xml:space="preserve">Межбюджетные трансферты, передаваемые бюджетам на создание и развитие сети многофункциональных центров предоставления государственных и муниципальных услуг
</t>
  </si>
  <si>
    <t>000 2 02 04061 00 0000 151</t>
  </si>
  <si>
    <t>000 2 02 04061 04 0000 151</t>
  </si>
  <si>
    <t xml:space="preserve">Межбюджетные трансферты, передаваемые бюджетам городских округов на комплектование книжных фондов библиотек муниципальных образований
</t>
  </si>
  <si>
    <t xml:space="preserve">Межбюджетные трансферты, передаваемые бюджетам городских округов на переселение граждан из закрытых административно-территориальных образований
</t>
  </si>
  <si>
    <t>Межбюджетные трансферты</t>
  </si>
  <si>
    <t xml:space="preserve">Межбюджетные трансферты, передаваемые бюджетам городских округов на создание и развитие сети многофункциональных центров предоставления государственных и муниципальных услуг
</t>
  </si>
  <si>
    <t xml:space="preserve">ДОХОДЫ ОТ ПРОДАЖИ МАТЕРИАЛЬНЫХ И НЕМАТЕРИАЛЬНЫХ АКТИВОВ
</t>
  </si>
  <si>
    <t xml:space="preserve">000 1 14 00000 00 0000 000
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</si>
  <si>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</si>
  <si>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
</t>
  </si>
  <si>
    <t xml:space="preserve">000 1 14 02000 00 0000 000
</t>
  </si>
  <si>
    <t xml:space="preserve">000 1 14 02043 00 0000 410
</t>
  </si>
  <si>
    <t xml:space="preserve"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</si>
  <si>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000 1 14 02040 04 0000 410
</t>
  </si>
  <si>
    <t>"Об утверждении бюджета ЗАТО Видяево
на 2015 год и на плановый период 2016 и 2017 годов"</t>
  </si>
  <si>
    <t>к решению Совета депутатов ЗАТО Видяево</t>
  </si>
  <si>
    <t>от 18.12.2014 № 251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</si>
</sst>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"/>
    <numFmt numFmtId="166" formatCode="0.000000"/>
    <numFmt numFmtId="167" formatCode="0.0000000000"/>
  </numFmts>
  <fonts count="64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sz val="9"/>
      <name val="Times New Roman"/>
      <family val="1"/>
    </font>
    <font>
      <i/>
      <sz val="7"/>
      <name val="Arial Cyr"/>
      <family val="0"/>
    </font>
    <font>
      <b/>
      <i/>
      <sz val="7"/>
      <name val="Arial Cyr"/>
      <family val="0"/>
    </font>
    <font>
      <b/>
      <sz val="7"/>
      <name val="Arial Cyr"/>
      <family val="0"/>
    </font>
    <font>
      <sz val="8"/>
      <name val="Times New Roman"/>
      <family val="1"/>
    </font>
    <font>
      <i/>
      <sz val="10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i/>
      <sz val="10"/>
      <color indexed="10"/>
      <name val="Arial Cyr"/>
      <family val="0"/>
    </font>
    <font>
      <b/>
      <sz val="10"/>
      <color indexed="12"/>
      <name val="Times New Roman"/>
      <family val="1"/>
    </font>
    <font>
      <b/>
      <sz val="10"/>
      <color indexed="12"/>
      <name val="Arial Cyr"/>
      <family val="0"/>
    </font>
    <font>
      <b/>
      <sz val="12"/>
      <color indexed="12"/>
      <name val="Times New Roman"/>
      <family val="1"/>
    </font>
    <font>
      <sz val="10"/>
      <color indexed="12"/>
      <name val="Arial Cyr"/>
      <family val="0"/>
    </font>
    <font>
      <b/>
      <i/>
      <sz val="7"/>
      <color indexed="12"/>
      <name val="Arial Cyr"/>
      <family val="0"/>
    </font>
    <font>
      <b/>
      <i/>
      <sz val="10"/>
      <color indexed="12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7"/>
      <name val="Times New Roman"/>
      <family val="1"/>
    </font>
    <font>
      <u val="single"/>
      <sz val="8"/>
      <name val="Times New Roman"/>
      <family val="1"/>
    </font>
    <font>
      <sz val="12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197">
    <xf numFmtId="0" fontId="0" fillId="0" borderId="0" xfId="0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164" fontId="5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164" fontId="9" fillId="0" borderId="10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10" fillId="0" borderId="11" xfId="0" applyNumberFormat="1" applyFont="1" applyFill="1" applyBorder="1" applyAlignment="1">
      <alignment horizontal="center"/>
    </xf>
    <xf numFmtId="0" fontId="12" fillId="0" borderId="0" xfId="0" applyFont="1" applyFill="1" applyAlignment="1">
      <alignment wrapText="1"/>
    </xf>
    <xf numFmtId="0" fontId="13" fillId="0" borderId="0" xfId="0" applyFont="1" applyFill="1" applyAlignment="1">
      <alignment wrapText="1"/>
    </xf>
    <xf numFmtId="0" fontId="13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4" fillId="0" borderId="0" xfId="0" applyFont="1" applyFill="1" applyAlignment="1">
      <alignment/>
    </xf>
    <xf numFmtId="3" fontId="15" fillId="32" borderId="0" xfId="0" applyNumberFormat="1" applyFont="1" applyFill="1" applyBorder="1" applyAlignment="1">
      <alignment horizontal="right" wrapText="1"/>
    </xf>
    <xf numFmtId="0" fontId="15" fillId="0" borderId="0" xfId="0" applyFont="1" applyFill="1" applyAlignment="1">
      <alignment horizontal="right" wrapText="1"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16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4" fontId="0" fillId="0" borderId="0" xfId="0" applyNumberFormat="1" applyFill="1" applyAlignment="1">
      <alignment/>
    </xf>
    <xf numFmtId="4" fontId="9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/>
    </xf>
    <xf numFmtId="0" fontId="15" fillId="0" borderId="0" xfId="0" applyFont="1" applyAlignment="1">
      <alignment horizontal="right"/>
    </xf>
    <xf numFmtId="0" fontId="11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4" fontId="0" fillId="0" borderId="12" xfId="0" applyNumberFormat="1" applyFill="1" applyBorder="1" applyAlignment="1">
      <alignment/>
    </xf>
    <xf numFmtId="164" fontId="5" fillId="0" borderId="12" xfId="0" applyNumberFormat="1" applyFont="1" applyFill="1" applyBorder="1" applyAlignment="1">
      <alignment horizontal="center" wrapText="1"/>
    </xf>
    <xf numFmtId="164" fontId="5" fillId="0" borderId="12" xfId="0" applyNumberFormat="1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/>
    </xf>
    <xf numFmtId="4" fontId="5" fillId="0" borderId="12" xfId="0" applyNumberFormat="1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center"/>
    </xf>
    <xf numFmtId="4" fontId="9" fillId="0" borderId="12" xfId="0" applyNumberFormat="1" applyFont="1" applyFill="1" applyBorder="1" applyAlignment="1">
      <alignment/>
    </xf>
    <xf numFmtId="4" fontId="0" fillId="0" borderId="12" xfId="0" applyNumberFormat="1" applyFill="1" applyBorder="1" applyAlignment="1">
      <alignment horizontal="right"/>
    </xf>
    <xf numFmtId="4" fontId="18" fillId="0" borderId="12" xfId="0" applyNumberFormat="1" applyFont="1" applyFill="1" applyBorder="1" applyAlignment="1">
      <alignment/>
    </xf>
    <xf numFmtId="4" fontId="19" fillId="0" borderId="12" xfId="0" applyNumberFormat="1" applyFont="1" applyFill="1" applyBorder="1" applyAlignment="1">
      <alignment/>
    </xf>
    <xf numFmtId="4" fontId="17" fillId="0" borderId="12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 wrapText="1"/>
    </xf>
    <xf numFmtId="164" fontId="5" fillId="0" borderId="13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5" fillId="0" borderId="14" xfId="0" applyNumberFormat="1" applyFont="1" applyFill="1" applyBorder="1" applyAlignment="1">
      <alignment horizontal="center" wrapText="1"/>
    </xf>
    <xf numFmtId="164" fontId="5" fillId="0" borderId="14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164" fontId="9" fillId="0" borderId="13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164" fontId="10" fillId="0" borderId="15" xfId="0" applyNumberFormat="1" applyFont="1" applyFill="1" applyBorder="1" applyAlignment="1">
      <alignment horizontal="center"/>
    </xf>
    <xf numFmtId="164" fontId="20" fillId="0" borderId="14" xfId="0" applyNumberFormat="1" applyFont="1" applyFill="1" applyBorder="1" applyAlignment="1">
      <alignment horizontal="center"/>
    </xf>
    <xf numFmtId="164" fontId="20" fillId="0" borderId="12" xfId="0" applyNumberFormat="1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164" fontId="22" fillId="0" borderId="14" xfId="0" applyNumberFormat="1" applyFont="1" applyFill="1" applyBorder="1" applyAlignment="1">
      <alignment horizontal="center"/>
    </xf>
    <xf numFmtId="164" fontId="22" fillId="0" borderId="12" xfId="0" applyNumberFormat="1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 wrapText="1"/>
    </xf>
    <xf numFmtId="4" fontId="21" fillId="0" borderId="16" xfId="0" applyNumberFormat="1" applyFont="1" applyFill="1" applyBorder="1" applyAlignment="1">
      <alignment/>
    </xf>
    <xf numFmtId="0" fontId="25" fillId="0" borderId="0" xfId="0" applyFont="1" applyFill="1" applyAlignment="1">
      <alignment wrapText="1"/>
    </xf>
    <xf numFmtId="2" fontId="0" fillId="0" borderId="0" xfId="0" applyNumberFormat="1" applyFill="1" applyAlignment="1">
      <alignment/>
    </xf>
    <xf numFmtId="2" fontId="9" fillId="0" borderId="0" xfId="0" applyNumberFormat="1" applyFont="1" applyFill="1" applyAlignment="1">
      <alignment/>
    </xf>
    <xf numFmtId="4" fontId="17" fillId="0" borderId="16" xfId="0" applyNumberFormat="1" applyFont="1" applyFill="1" applyBorder="1" applyAlignment="1">
      <alignment/>
    </xf>
    <xf numFmtId="0" fontId="8" fillId="32" borderId="17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wrapText="1"/>
    </xf>
    <xf numFmtId="0" fontId="8" fillId="32" borderId="12" xfId="0" applyFont="1" applyFill="1" applyBorder="1" applyAlignment="1">
      <alignment wrapText="1"/>
    </xf>
    <xf numFmtId="0" fontId="3" fillId="32" borderId="12" xfId="0" applyFont="1" applyFill="1" applyBorder="1" applyAlignment="1">
      <alignment horizontal="center" wrapText="1"/>
    </xf>
    <xf numFmtId="4" fontId="5" fillId="32" borderId="12" xfId="0" applyNumberFormat="1" applyFont="1" applyFill="1" applyBorder="1" applyAlignment="1">
      <alignment horizontal="center"/>
    </xf>
    <xf numFmtId="0" fontId="26" fillId="32" borderId="12" xfId="0" applyFont="1" applyFill="1" applyBorder="1" applyAlignment="1">
      <alignment horizontal="center" wrapText="1"/>
    </xf>
    <xf numFmtId="4" fontId="8" fillId="32" borderId="12" xfId="0" applyNumberFormat="1" applyFont="1" applyFill="1" applyBorder="1" applyAlignment="1">
      <alignment horizontal="center"/>
    </xf>
    <xf numFmtId="0" fontId="4" fillId="32" borderId="12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wrapText="1"/>
    </xf>
    <xf numFmtId="0" fontId="4" fillId="32" borderId="12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4" fontId="5" fillId="32" borderId="12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3" fontId="15" fillId="32" borderId="0" xfId="0" applyNumberFormat="1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8" fillId="32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/>
    </xf>
    <xf numFmtId="0" fontId="8" fillId="32" borderId="12" xfId="0" applyFont="1" applyFill="1" applyBorder="1" applyAlignment="1">
      <alignment vertical="top" wrapText="1"/>
    </xf>
    <xf numFmtId="0" fontId="5" fillId="32" borderId="12" xfId="0" applyFont="1" applyFill="1" applyBorder="1" applyAlignment="1">
      <alignment vertical="center" wrapText="1"/>
    </xf>
    <xf numFmtId="0" fontId="5" fillId="32" borderId="12" xfId="0" applyFont="1" applyFill="1" applyBorder="1" applyAlignment="1">
      <alignment vertical="top" wrapText="1"/>
    </xf>
    <xf numFmtId="0" fontId="8" fillId="32" borderId="12" xfId="0" applyFont="1" applyFill="1" applyBorder="1" applyAlignment="1">
      <alignment horizontal="left" vertical="center" wrapText="1"/>
    </xf>
    <xf numFmtId="0" fontId="8" fillId="32" borderId="12" xfId="0" applyNumberFormat="1" applyFont="1" applyFill="1" applyBorder="1" applyAlignment="1">
      <alignment horizontal="left" vertical="center" wrapText="1"/>
    </xf>
    <xf numFmtId="4" fontId="8" fillId="32" borderId="12" xfId="0" applyNumberFormat="1" applyFont="1" applyFill="1" applyBorder="1" applyAlignment="1">
      <alignment horizontal="left" vertical="center" wrapText="1"/>
    </xf>
    <xf numFmtId="0" fontId="5" fillId="32" borderId="12" xfId="0" applyFont="1" applyFill="1" applyBorder="1" applyAlignment="1">
      <alignment horizontal="left" vertical="center" wrapText="1"/>
    </xf>
    <xf numFmtId="4" fontId="19" fillId="0" borderId="16" xfId="0" applyNumberFormat="1" applyFont="1" applyFill="1" applyBorder="1" applyAlignment="1">
      <alignment/>
    </xf>
    <xf numFmtId="4" fontId="18" fillId="0" borderId="16" xfId="0" applyNumberFormat="1" applyFont="1" applyFill="1" applyBorder="1" applyAlignment="1">
      <alignment/>
    </xf>
    <xf numFmtId="0" fontId="0" fillId="32" borderId="0" xfId="0" applyFill="1" applyAlignment="1">
      <alignment horizontal="center"/>
    </xf>
    <xf numFmtId="4" fontId="0" fillId="32" borderId="0" xfId="0" applyNumberFormat="1" applyFill="1" applyAlignment="1">
      <alignment horizontal="center"/>
    </xf>
    <xf numFmtId="0" fontId="12" fillId="32" borderId="0" xfId="0" applyFont="1" applyFill="1" applyAlignment="1">
      <alignment horizontal="center" wrapText="1"/>
    </xf>
    <xf numFmtId="0" fontId="28" fillId="32" borderId="18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164" fontId="5" fillId="32" borderId="12" xfId="0" applyNumberFormat="1" applyFont="1" applyFill="1" applyBorder="1" applyAlignment="1">
      <alignment horizontal="center"/>
    </xf>
    <xf numFmtId="4" fontId="9" fillId="32" borderId="0" xfId="0" applyNumberFormat="1" applyFont="1" applyFill="1" applyAlignment="1">
      <alignment horizontal="center"/>
    </xf>
    <xf numFmtId="0" fontId="14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13" fillId="32" borderId="0" xfId="0" applyFont="1" applyFill="1" applyAlignment="1">
      <alignment horizontal="center" wrapText="1"/>
    </xf>
    <xf numFmtId="0" fontId="13" fillId="32" borderId="0" xfId="0" applyFont="1" applyFill="1" applyBorder="1" applyAlignment="1">
      <alignment horizontal="center" wrapText="1"/>
    </xf>
    <xf numFmtId="4" fontId="0" fillId="32" borderId="0" xfId="0" applyNumberFormat="1" applyFont="1" applyFill="1" applyAlignment="1">
      <alignment horizontal="center"/>
    </xf>
    <xf numFmtId="0" fontId="0" fillId="32" borderId="0" xfId="0" applyFont="1" applyFill="1" applyAlignment="1">
      <alignment horizontal="center"/>
    </xf>
    <xf numFmtId="0" fontId="12" fillId="32" borderId="0" xfId="0" applyFont="1" applyFill="1" applyBorder="1" applyAlignment="1">
      <alignment horizontal="center" wrapText="1"/>
    </xf>
    <xf numFmtId="4" fontId="10" fillId="32" borderId="0" xfId="0" applyNumberFormat="1" applyFont="1" applyFill="1" applyAlignment="1">
      <alignment horizontal="center"/>
    </xf>
    <xf numFmtId="0" fontId="10" fillId="32" borderId="0" xfId="0" applyFont="1" applyFill="1" applyAlignment="1">
      <alignment horizontal="center"/>
    </xf>
    <xf numFmtId="0" fontId="3" fillId="32" borderId="0" xfId="0" applyFont="1" applyFill="1" applyBorder="1" applyAlignment="1">
      <alignment horizontal="right"/>
    </xf>
    <xf numFmtId="0" fontId="2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6" fillId="32" borderId="0" xfId="0" applyFont="1" applyFill="1" applyBorder="1" applyAlignment="1">
      <alignment horizontal="right"/>
    </xf>
    <xf numFmtId="0" fontId="3" fillId="32" borderId="20" xfId="0" applyFont="1" applyFill="1" applyBorder="1" applyAlignment="1">
      <alignment horizontal="center" wrapText="1"/>
    </xf>
    <xf numFmtId="0" fontId="8" fillId="32" borderId="21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wrapText="1"/>
    </xf>
    <xf numFmtId="0" fontId="8" fillId="32" borderId="12" xfId="0" applyFont="1" applyFill="1" applyBorder="1" applyAlignment="1">
      <alignment horizontal="center" wrapText="1"/>
    </xf>
    <xf numFmtId="0" fontId="5" fillId="32" borderId="12" xfId="0" applyFont="1" applyFill="1" applyBorder="1" applyAlignment="1">
      <alignment horizontal="center"/>
    </xf>
    <xf numFmtId="0" fontId="8" fillId="32" borderId="12" xfId="0" applyFont="1" applyFill="1" applyBorder="1" applyAlignment="1">
      <alignment horizontal="center"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/>
    </xf>
    <xf numFmtId="164" fontId="5" fillId="0" borderId="0" xfId="0" applyNumberFormat="1" applyFont="1" applyFill="1" applyBorder="1" applyAlignment="1">
      <alignment horizontal="center"/>
    </xf>
    <xf numFmtId="4" fontId="21" fillId="0" borderId="0" xfId="0" applyNumberFormat="1" applyFont="1" applyFill="1" applyAlignment="1">
      <alignment/>
    </xf>
    <xf numFmtId="4" fontId="18" fillId="0" borderId="0" xfId="0" applyNumberFormat="1" applyFont="1" applyFill="1" applyAlignment="1">
      <alignment/>
    </xf>
    <xf numFmtId="4" fontId="17" fillId="0" borderId="0" xfId="0" applyNumberFormat="1" applyFont="1" applyFill="1" applyAlignment="1">
      <alignment/>
    </xf>
    <xf numFmtId="4" fontId="0" fillId="0" borderId="22" xfId="0" applyNumberFormat="1" applyFill="1" applyBorder="1" applyAlignment="1">
      <alignment/>
    </xf>
    <xf numFmtId="4" fontId="0" fillId="32" borderId="0" xfId="0" applyNumberFormat="1" applyFont="1" applyFill="1" applyAlignment="1">
      <alignment/>
    </xf>
    <xf numFmtId="0" fontId="5" fillId="32" borderId="12" xfId="0" applyFont="1" applyFill="1" applyBorder="1" applyAlignment="1">
      <alignment horizontal="left" vertical="top" wrapText="1"/>
    </xf>
    <xf numFmtId="0" fontId="8" fillId="32" borderId="12" xfId="0" applyFont="1" applyFill="1" applyBorder="1" applyAlignment="1">
      <alignment horizontal="left" vertical="top" wrapText="1"/>
    </xf>
    <xf numFmtId="49" fontId="27" fillId="32" borderId="12" xfId="0" applyNumberFormat="1" applyFont="1" applyFill="1" applyBorder="1" applyAlignment="1">
      <alignment horizontal="left" vertical="top" wrapText="1"/>
    </xf>
    <xf numFmtId="0" fontId="5" fillId="32" borderId="12" xfId="0" applyFont="1" applyFill="1" applyBorder="1" applyAlignment="1">
      <alignment horizontal="left" vertical="top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2" fontId="5" fillId="32" borderId="12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/>
    </xf>
    <xf numFmtId="2" fontId="5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167" fontId="8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167" fontId="5" fillId="0" borderId="0" xfId="0" applyNumberFormat="1" applyFont="1" applyFill="1" applyAlignment="1">
      <alignment/>
    </xf>
    <xf numFmtId="4" fontId="8" fillId="0" borderId="12" xfId="0" applyNumberFormat="1" applyFont="1" applyFill="1" applyBorder="1" applyAlignment="1">
      <alignment horizontal="center"/>
    </xf>
    <xf numFmtId="0" fontId="3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4" fontId="8" fillId="32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 wrapText="1"/>
    </xf>
    <xf numFmtId="0" fontId="22" fillId="32" borderId="12" xfId="0" applyFont="1" applyFill="1" applyBorder="1" applyAlignment="1">
      <alignment horizontal="center" wrapText="1"/>
    </xf>
    <xf numFmtId="0" fontId="8" fillId="32" borderId="12" xfId="0" applyNumberFormat="1" applyFont="1" applyFill="1" applyBorder="1" applyAlignment="1">
      <alignment horizontal="left" vertical="top" wrapText="1"/>
    </xf>
    <xf numFmtId="0" fontId="8" fillId="33" borderId="0" xfId="0" applyFont="1" applyFill="1" applyAlignment="1">
      <alignment/>
    </xf>
    <xf numFmtId="0" fontId="27" fillId="32" borderId="12" xfId="0" applyFont="1" applyFill="1" applyBorder="1" applyAlignment="1">
      <alignment horizontal="left" vertical="top" wrapText="1"/>
    </xf>
    <xf numFmtId="4" fontId="27" fillId="32" borderId="12" xfId="0" applyNumberFormat="1" applyFont="1" applyFill="1" applyBorder="1" applyAlignment="1">
      <alignment horizontal="center"/>
    </xf>
    <xf numFmtId="4" fontId="8" fillId="32" borderId="12" xfId="0" applyNumberFormat="1" applyFont="1" applyFill="1" applyBorder="1" applyAlignment="1">
      <alignment horizontal="left" vertical="top" wrapText="1"/>
    </xf>
    <xf numFmtId="4" fontId="8" fillId="32" borderId="12" xfId="0" applyNumberFormat="1" applyFont="1" applyFill="1" applyBorder="1" applyAlignment="1">
      <alignment horizontal="center" wrapText="1"/>
    </xf>
    <xf numFmtId="4" fontId="8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49" fontId="8" fillId="32" borderId="12" xfId="0" applyNumberFormat="1" applyFont="1" applyFill="1" applyBorder="1" applyAlignment="1">
      <alignment wrapText="1"/>
    </xf>
    <xf numFmtId="2" fontId="5" fillId="32" borderId="12" xfId="0" applyNumberFormat="1" applyFont="1" applyFill="1" applyBorder="1" applyAlignment="1">
      <alignment horizontal="left" vertical="center" wrapText="1"/>
    </xf>
    <xf numFmtId="0" fontId="5" fillId="32" borderId="12" xfId="0" applyFont="1" applyFill="1" applyBorder="1" applyAlignment="1">
      <alignment/>
    </xf>
    <xf numFmtId="0" fontId="5" fillId="32" borderId="19" xfId="0" applyFont="1" applyFill="1" applyBorder="1" applyAlignment="1">
      <alignment wrapText="1"/>
    </xf>
    <xf numFmtId="0" fontId="8" fillId="32" borderId="19" xfId="0" applyFont="1" applyFill="1" applyBorder="1" applyAlignment="1">
      <alignment wrapText="1"/>
    </xf>
    <xf numFmtId="164" fontId="5" fillId="32" borderId="19" xfId="0" applyNumberFormat="1" applyFont="1" applyFill="1" applyBorder="1" applyAlignment="1">
      <alignment wrapText="1"/>
    </xf>
    <xf numFmtId="0" fontId="8" fillId="0" borderId="12" xfId="0" applyFont="1" applyFill="1" applyBorder="1" applyAlignment="1">
      <alignment horizontal="left" wrapText="1"/>
    </xf>
    <xf numFmtId="0" fontId="5" fillId="32" borderId="19" xfId="0" applyFont="1" applyFill="1" applyBorder="1" applyAlignment="1">
      <alignment horizontal="left" vertical="top" wrapText="1"/>
    </xf>
    <xf numFmtId="0" fontId="3" fillId="32" borderId="19" xfId="0" applyFont="1" applyFill="1" applyBorder="1" applyAlignment="1">
      <alignment wrapText="1"/>
    </xf>
    <xf numFmtId="164" fontId="5" fillId="32" borderId="19" xfId="0" applyNumberFormat="1" applyFont="1" applyFill="1" applyBorder="1" applyAlignment="1">
      <alignment wrapText="1"/>
    </xf>
    <xf numFmtId="0" fontId="28" fillId="0" borderId="19" xfId="0" applyFont="1" applyFill="1" applyBorder="1" applyAlignment="1">
      <alignment horizontal="center" wrapText="1"/>
    </xf>
    <xf numFmtId="4" fontId="3" fillId="32" borderId="19" xfId="0" applyNumberFormat="1" applyFont="1" applyFill="1" applyBorder="1" applyAlignment="1">
      <alignment horizontal="center"/>
    </xf>
    <xf numFmtId="0" fontId="28" fillId="32" borderId="19" xfId="0" applyFont="1" applyFill="1" applyBorder="1" applyAlignment="1">
      <alignment horizontal="center" wrapText="1"/>
    </xf>
    <xf numFmtId="3" fontId="11" fillId="0" borderId="0" xfId="0" applyNumberFormat="1" applyFont="1" applyFill="1" applyBorder="1" applyAlignment="1">
      <alignment horizontal="right" wrapText="1"/>
    </xf>
    <xf numFmtId="0" fontId="11" fillId="32" borderId="0" xfId="0" applyFont="1" applyFill="1" applyAlignment="1">
      <alignment horizontal="right" wrapText="1"/>
    </xf>
    <xf numFmtId="0" fontId="11" fillId="32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29" fillId="32" borderId="0" xfId="0" applyFont="1" applyFill="1" applyAlignment="1">
      <alignment horizontal="right"/>
    </xf>
    <xf numFmtId="0" fontId="15" fillId="32" borderId="0" xfId="0" applyFont="1" applyFill="1" applyAlignment="1">
      <alignment horizontal="right"/>
    </xf>
    <xf numFmtId="3" fontId="15" fillId="32" borderId="0" xfId="0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right"/>
    </xf>
    <xf numFmtId="0" fontId="15" fillId="0" borderId="0" xfId="0" applyFont="1" applyFill="1" applyAlignment="1">
      <alignment horizontal="right" wrapText="1"/>
    </xf>
    <xf numFmtId="3" fontId="15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/>
    </xf>
    <xf numFmtId="0" fontId="0" fillId="32" borderId="0" xfId="0" applyFill="1" applyAlignment="1">
      <alignment horizontal="right"/>
    </xf>
    <xf numFmtId="0" fontId="8" fillId="32" borderId="23" xfId="0" applyFont="1" applyFill="1" applyBorder="1" applyAlignment="1">
      <alignment horizontal="center" vertical="center" wrapText="1"/>
    </xf>
    <xf numFmtId="0" fontId="8" fillId="32" borderId="24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8" fillId="32" borderId="19" xfId="0" applyFont="1" applyFill="1" applyBorder="1" applyAlignment="1">
      <alignment horizontal="center" vertical="center"/>
    </xf>
    <xf numFmtId="0" fontId="8" fillId="32" borderId="25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3"/>
  <sheetViews>
    <sheetView view="pageBreakPreview" zoomScaleSheetLayoutView="100" zoomScalePageLayoutView="0" workbookViewId="0" topLeftCell="A1">
      <selection activeCell="B16" sqref="B16"/>
    </sheetView>
  </sheetViews>
  <sheetFormatPr defaultColWidth="9.00390625" defaultRowHeight="12.75"/>
  <cols>
    <col min="1" max="1" width="66.00390625" style="45" customWidth="1"/>
    <col min="2" max="2" width="28.125" style="127" customWidth="1"/>
    <col min="3" max="3" width="18.375" style="128" customWidth="1"/>
    <col min="4" max="4" width="7.25390625" style="10" hidden="1" customWidth="1"/>
    <col min="5" max="5" width="17.875" style="23" hidden="1" customWidth="1"/>
    <col min="6" max="6" width="15.125" style="2" hidden="1" customWidth="1"/>
    <col min="7" max="8" width="9.125" style="2" hidden="1" customWidth="1"/>
    <col min="9" max="9" width="14.375" style="23" hidden="1" customWidth="1"/>
    <col min="10" max="10" width="14.625" style="2" customWidth="1"/>
    <col min="11" max="11" width="15.125" style="2" customWidth="1"/>
    <col min="12" max="29" width="9.125" style="2" customWidth="1"/>
  </cols>
  <sheetData>
    <row r="1" spans="1:3" ht="12.75">
      <c r="A1" s="28"/>
      <c r="B1" s="180" t="s">
        <v>184</v>
      </c>
      <c r="C1" s="180"/>
    </row>
    <row r="2" spans="2:5" ht="12.75">
      <c r="B2" s="179" t="s">
        <v>233</v>
      </c>
      <c r="C2" s="179"/>
      <c r="D2" s="16"/>
      <c r="E2" s="16"/>
    </row>
    <row r="3" spans="1:5" ht="24.75" customHeight="1">
      <c r="A3" s="178" t="s">
        <v>232</v>
      </c>
      <c r="B3" s="178"/>
      <c r="C3" s="178"/>
      <c r="D3" s="15"/>
      <c r="E3" s="15"/>
    </row>
    <row r="4" spans="2:5" ht="12.75">
      <c r="B4" s="182" t="s">
        <v>234</v>
      </c>
      <c r="C4" s="183"/>
      <c r="D4" s="27"/>
      <c r="E4" s="27"/>
    </row>
    <row r="5" spans="1:5" ht="12.75">
      <c r="A5" s="29"/>
      <c r="B5" s="184"/>
      <c r="C5" s="184"/>
      <c r="D5" s="15"/>
      <c r="E5" s="15"/>
    </row>
    <row r="6" spans="1:3" ht="12.75">
      <c r="A6" s="30"/>
      <c r="B6" s="116"/>
      <c r="C6" s="116"/>
    </row>
    <row r="7" spans="1:3" ht="18.75">
      <c r="A7" s="181" t="s">
        <v>201</v>
      </c>
      <c r="B7" s="181"/>
      <c r="C7" s="181"/>
    </row>
    <row r="8" spans="1:3" ht="14.25">
      <c r="A8" s="30"/>
      <c r="B8" s="117"/>
      <c r="C8" s="118"/>
    </row>
    <row r="9" spans="1:3" ht="16.5" thickBot="1">
      <c r="A9" s="30"/>
      <c r="B9" s="119"/>
      <c r="C9" s="120" t="s">
        <v>176</v>
      </c>
    </row>
    <row r="10" spans="1:6" ht="26.25" thickBot="1">
      <c r="A10" s="66" t="s">
        <v>65</v>
      </c>
      <c r="B10" s="121" t="s">
        <v>64</v>
      </c>
      <c r="C10" s="122" t="s">
        <v>69</v>
      </c>
      <c r="E10" s="32"/>
      <c r="F10" s="32"/>
    </row>
    <row r="11" spans="1:6" ht="15.75">
      <c r="A11" s="168" t="s">
        <v>91</v>
      </c>
      <c r="B11" s="169"/>
      <c r="C11" s="170"/>
      <c r="E11" s="32"/>
      <c r="F11" s="32"/>
    </row>
    <row r="12" spans="1:9" s="2" customFormat="1" ht="15.75">
      <c r="A12" s="74" t="s">
        <v>19</v>
      </c>
      <c r="B12" s="123" t="s">
        <v>58</v>
      </c>
      <c r="C12" s="78">
        <f>C13+C45</f>
        <v>132527960</v>
      </c>
      <c r="D12" s="47" t="e">
        <f>D14+D25+D42+D45</f>
        <v>#REF!</v>
      </c>
      <c r="E12" s="33" t="e">
        <f>E14+E25+E42+E45</f>
        <v>#REF!</v>
      </c>
      <c r="F12" s="33" t="e">
        <f>F14+F25+F42+F45</f>
        <v>#REF!</v>
      </c>
      <c r="I12" s="23"/>
    </row>
    <row r="13" spans="1:9" s="2" customFormat="1" ht="15.75">
      <c r="A13" s="74" t="s">
        <v>15</v>
      </c>
      <c r="B13" s="123"/>
      <c r="C13" s="78">
        <f>C14+C25+C42+C19+C36</f>
        <v>129825000</v>
      </c>
      <c r="D13" s="47">
        <f>D14+D25+D42</f>
        <v>281</v>
      </c>
      <c r="E13" s="33">
        <f>E14+E25+E42</f>
        <v>92074.2</v>
      </c>
      <c r="F13" s="33">
        <f>F14+F25+F42</f>
        <v>92626.5</v>
      </c>
      <c r="I13" s="23"/>
    </row>
    <row r="14" spans="1:6" ht="15.75">
      <c r="A14" s="90" t="s">
        <v>71</v>
      </c>
      <c r="B14" s="123" t="s">
        <v>72</v>
      </c>
      <c r="C14" s="70">
        <f>C15</f>
        <v>124530000</v>
      </c>
      <c r="D14" s="48">
        <f>D15</f>
        <v>0</v>
      </c>
      <c r="E14" s="34">
        <f>E15</f>
        <v>89242</v>
      </c>
      <c r="F14" s="34">
        <f>F15</f>
        <v>89778</v>
      </c>
    </row>
    <row r="15" spans="1:29" s="1" customFormat="1" ht="15.75">
      <c r="A15" s="90" t="s">
        <v>66</v>
      </c>
      <c r="B15" s="123" t="s">
        <v>73</v>
      </c>
      <c r="C15" s="70">
        <f>C16+C17+C18</f>
        <v>124530000</v>
      </c>
      <c r="D15" s="48">
        <f>D16+D17</f>
        <v>0</v>
      </c>
      <c r="E15" s="34">
        <f>E16+E17</f>
        <v>89242</v>
      </c>
      <c r="F15" s="34">
        <f>F16+F17</f>
        <v>89778</v>
      </c>
      <c r="G15" s="4"/>
      <c r="H15" s="4"/>
      <c r="I15" s="24"/>
      <c r="J15" s="6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1:11" ht="78.75">
      <c r="A16" s="68" t="s">
        <v>110</v>
      </c>
      <c r="B16" s="124" t="s">
        <v>101</v>
      </c>
      <c r="C16" s="72">
        <v>124414068</v>
      </c>
      <c r="E16" s="32">
        <v>89242</v>
      </c>
      <c r="F16" s="32">
        <v>89778</v>
      </c>
      <c r="G16" s="2">
        <f>11800*4-8843.4+224</f>
        <v>38580.6</v>
      </c>
      <c r="J16" s="63"/>
      <c r="K16" s="63"/>
    </row>
    <row r="17" spans="1:11" ht="110.25">
      <c r="A17" s="68" t="s">
        <v>111</v>
      </c>
      <c r="B17" s="124" t="s">
        <v>94</v>
      </c>
      <c r="C17" s="72">
        <v>43520</v>
      </c>
      <c r="E17" s="32"/>
      <c r="F17" s="32"/>
      <c r="G17" s="2">
        <v>-40</v>
      </c>
      <c r="J17" s="63"/>
      <c r="K17" s="63"/>
    </row>
    <row r="18" spans="1:11" ht="47.25">
      <c r="A18" s="68" t="s">
        <v>113</v>
      </c>
      <c r="B18" s="124" t="s">
        <v>112</v>
      </c>
      <c r="C18" s="72">
        <v>72412</v>
      </c>
      <c r="E18" s="32"/>
      <c r="F18" s="32"/>
      <c r="G18" s="2">
        <v>40</v>
      </c>
      <c r="J18" s="63"/>
      <c r="K18" s="63"/>
    </row>
    <row r="19" spans="1:11" ht="47.25">
      <c r="A19" s="74" t="s">
        <v>139</v>
      </c>
      <c r="B19" s="123" t="s">
        <v>140</v>
      </c>
      <c r="C19" s="70">
        <f>C20</f>
        <v>1484000</v>
      </c>
      <c r="E19" s="32"/>
      <c r="F19" s="32"/>
      <c r="J19" s="63"/>
      <c r="K19" s="63"/>
    </row>
    <row r="20" spans="1:11" ht="31.5">
      <c r="A20" s="68" t="s">
        <v>137</v>
      </c>
      <c r="B20" s="124" t="s">
        <v>138</v>
      </c>
      <c r="C20" s="72">
        <f>C21+C22+C23+C24</f>
        <v>1484000</v>
      </c>
      <c r="E20" s="32"/>
      <c r="F20" s="32"/>
      <c r="I20" s="23">
        <v>2593440</v>
      </c>
      <c r="J20" s="63"/>
      <c r="K20" s="63"/>
    </row>
    <row r="21" spans="1:11" ht="47.25">
      <c r="A21" s="165" t="s">
        <v>135</v>
      </c>
      <c r="B21" s="124" t="s">
        <v>136</v>
      </c>
      <c r="C21" s="72">
        <v>526315</v>
      </c>
      <c r="E21" s="32"/>
      <c r="F21" s="32"/>
      <c r="I21" s="23">
        <v>919480</v>
      </c>
      <c r="J21" s="63"/>
      <c r="K21" s="63"/>
    </row>
    <row r="22" spans="1:11" ht="63">
      <c r="A22" s="165" t="s">
        <v>133</v>
      </c>
      <c r="B22" s="124" t="s">
        <v>134</v>
      </c>
      <c r="C22" s="72">
        <v>11575</v>
      </c>
      <c r="E22" s="32"/>
      <c r="F22" s="32"/>
      <c r="I22" s="23">
        <v>20100</v>
      </c>
      <c r="J22" s="63"/>
      <c r="K22" s="63"/>
    </row>
    <row r="23" spans="1:11" ht="63">
      <c r="A23" s="165" t="s">
        <v>131</v>
      </c>
      <c r="B23" s="124" t="s">
        <v>132</v>
      </c>
      <c r="C23" s="72">
        <v>890290</v>
      </c>
      <c r="E23" s="32"/>
      <c r="F23" s="32"/>
      <c r="I23" s="23">
        <v>1556440</v>
      </c>
      <c r="J23" s="63"/>
      <c r="K23" s="63"/>
    </row>
    <row r="24" spans="1:11" ht="63">
      <c r="A24" s="165" t="s">
        <v>129</v>
      </c>
      <c r="B24" s="124" t="s">
        <v>130</v>
      </c>
      <c r="C24" s="72">
        <v>55820</v>
      </c>
      <c r="E24" s="32"/>
      <c r="F24" s="32"/>
      <c r="I24" s="23">
        <v>97420</v>
      </c>
      <c r="J24" s="63"/>
      <c r="K24" s="63"/>
    </row>
    <row r="25" spans="1:29" s="1" customFormat="1" ht="15.75">
      <c r="A25" s="90" t="s">
        <v>75</v>
      </c>
      <c r="B25" s="123" t="s">
        <v>74</v>
      </c>
      <c r="C25" s="70">
        <f>C32+C26+C34</f>
        <v>3650000</v>
      </c>
      <c r="D25" s="48">
        <f>D32</f>
        <v>0</v>
      </c>
      <c r="E25" s="34">
        <f>E32</f>
        <v>2550.2</v>
      </c>
      <c r="F25" s="34">
        <f>F32</f>
        <v>2565.5</v>
      </c>
      <c r="G25" s="4"/>
      <c r="H25" s="4"/>
      <c r="I25" s="2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1:29" s="1" customFormat="1" ht="31.5">
      <c r="A26" s="74" t="s">
        <v>102</v>
      </c>
      <c r="B26" s="123" t="s">
        <v>104</v>
      </c>
      <c r="C26" s="70">
        <f>C27+C30</f>
        <v>264000</v>
      </c>
      <c r="D26" s="48"/>
      <c r="E26" s="34"/>
      <c r="F26" s="34"/>
      <c r="G26" s="4"/>
      <c r="H26" s="4"/>
      <c r="I26" s="2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s="1" customFormat="1" ht="31.5">
      <c r="A27" s="68" t="s">
        <v>103</v>
      </c>
      <c r="B27" s="124" t="s">
        <v>105</v>
      </c>
      <c r="C27" s="72">
        <f>C28+C29</f>
        <v>151000</v>
      </c>
      <c r="D27" s="48"/>
      <c r="E27" s="34"/>
      <c r="F27" s="34"/>
      <c r="G27" s="4"/>
      <c r="H27" s="4"/>
      <c r="I27" s="2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s="1" customFormat="1" ht="31.5">
      <c r="A28" s="68" t="s">
        <v>202</v>
      </c>
      <c r="B28" s="124" t="s">
        <v>115</v>
      </c>
      <c r="C28" s="72">
        <v>151000</v>
      </c>
      <c r="D28" s="48"/>
      <c r="E28" s="34"/>
      <c r="F28" s="34"/>
      <c r="G28" s="8">
        <v>-141</v>
      </c>
      <c r="H28" s="4"/>
      <c r="I28" s="2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s="1" customFormat="1" ht="47.25" hidden="1">
      <c r="A29" s="68" t="s">
        <v>117</v>
      </c>
      <c r="B29" s="124" t="s">
        <v>116</v>
      </c>
      <c r="C29" s="72">
        <v>0</v>
      </c>
      <c r="D29" s="48"/>
      <c r="E29" s="34"/>
      <c r="F29" s="34"/>
      <c r="G29" s="8"/>
      <c r="H29" s="4"/>
      <c r="I29" s="2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s="56" customFormat="1" ht="47.25">
      <c r="A30" s="74" t="s">
        <v>121</v>
      </c>
      <c r="B30" s="123" t="s">
        <v>118</v>
      </c>
      <c r="C30" s="70">
        <f>C31</f>
        <v>113000</v>
      </c>
      <c r="D30" s="53"/>
      <c r="E30" s="54"/>
      <c r="F30" s="54"/>
      <c r="G30" s="59"/>
      <c r="H30" s="55"/>
      <c r="I30" s="130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</row>
    <row r="31" spans="1:29" s="56" customFormat="1" ht="47.25">
      <c r="A31" s="68" t="s">
        <v>120</v>
      </c>
      <c r="B31" s="124" t="s">
        <v>119</v>
      </c>
      <c r="C31" s="72">
        <v>113000</v>
      </c>
      <c r="D31" s="57"/>
      <c r="E31" s="58"/>
      <c r="F31" s="58"/>
      <c r="G31" s="59">
        <v>141</v>
      </c>
      <c r="H31" s="55"/>
      <c r="I31" s="130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</row>
    <row r="32" spans="1:29" s="1" customFormat="1" ht="31.5">
      <c r="A32" s="74" t="s">
        <v>1</v>
      </c>
      <c r="B32" s="123" t="s">
        <v>8</v>
      </c>
      <c r="C32" s="70">
        <f>C33</f>
        <v>3333000</v>
      </c>
      <c r="D32" s="48">
        <f>D33</f>
        <v>0</v>
      </c>
      <c r="E32" s="34">
        <f>E33</f>
        <v>2550.2</v>
      </c>
      <c r="F32" s="34">
        <f>F33</f>
        <v>2565.5</v>
      </c>
      <c r="G32" s="4"/>
      <c r="H32" s="4"/>
      <c r="I32" s="2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1:29" s="22" customFormat="1" ht="31.5">
      <c r="A33" s="68" t="s">
        <v>1</v>
      </c>
      <c r="B33" s="124" t="s">
        <v>17</v>
      </c>
      <c r="C33" s="72">
        <v>3333000</v>
      </c>
      <c r="D33" s="10"/>
      <c r="E33" s="35">
        <v>2550.2</v>
      </c>
      <c r="F33" s="35">
        <v>2565.5</v>
      </c>
      <c r="G33" s="8"/>
      <c r="H33" s="8"/>
      <c r="I33" s="25">
        <v>2750000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</row>
    <row r="34" spans="1:29" s="22" customFormat="1" ht="47.25">
      <c r="A34" s="74" t="s">
        <v>106</v>
      </c>
      <c r="B34" s="123" t="s">
        <v>108</v>
      </c>
      <c r="C34" s="70">
        <f>C35</f>
        <v>53000</v>
      </c>
      <c r="D34" s="10"/>
      <c r="E34" s="35"/>
      <c r="F34" s="35"/>
      <c r="G34" s="8"/>
      <c r="H34" s="8"/>
      <c r="I34" s="25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</row>
    <row r="35" spans="1:29" s="22" customFormat="1" ht="63">
      <c r="A35" s="68" t="s">
        <v>107</v>
      </c>
      <c r="B35" s="124" t="s">
        <v>109</v>
      </c>
      <c r="C35" s="72">
        <v>53000</v>
      </c>
      <c r="D35" s="10"/>
      <c r="E35" s="35"/>
      <c r="F35" s="35"/>
      <c r="G35" s="8"/>
      <c r="H35" s="8"/>
      <c r="I35" s="25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</row>
    <row r="36" spans="1:29" s="22" customFormat="1" ht="15.75">
      <c r="A36" s="90" t="s">
        <v>151</v>
      </c>
      <c r="B36" s="123" t="s">
        <v>152</v>
      </c>
      <c r="C36" s="70">
        <f>C37+C39</f>
        <v>5000</v>
      </c>
      <c r="D36" s="10"/>
      <c r="E36" s="35"/>
      <c r="F36" s="35"/>
      <c r="G36" s="8"/>
      <c r="H36" s="8"/>
      <c r="I36" s="25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</row>
    <row r="37" spans="1:29" s="22" customFormat="1" ht="15.75">
      <c r="A37" s="90" t="s">
        <v>149</v>
      </c>
      <c r="B37" s="123" t="s">
        <v>150</v>
      </c>
      <c r="C37" s="72">
        <f>C38</f>
        <v>3000</v>
      </c>
      <c r="D37" s="10"/>
      <c r="E37" s="35"/>
      <c r="F37" s="35"/>
      <c r="G37" s="8"/>
      <c r="H37" s="8"/>
      <c r="I37" s="25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</row>
    <row r="38" spans="1:29" s="22" customFormat="1" ht="47.25">
      <c r="A38" s="91" t="s">
        <v>147</v>
      </c>
      <c r="B38" s="124" t="s">
        <v>148</v>
      </c>
      <c r="C38" s="72">
        <v>3000</v>
      </c>
      <c r="D38" s="10"/>
      <c r="E38" s="35"/>
      <c r="F38" s="35"/>
      <c r="G38" s="8"/>
      <c r="H38" s="8"/>
      <c r="I38" s="25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</row>
    <row r="39" spans="1:29" s="22" customFormat="1" ht="15.75">
      <c r="A39" s="92" t="s">
        <v>145</v>
      </c>
      <c r="B39" s="123" t="s">
        <v>146</v>
      </c>
      <c r="C39" s="72">
        <f>C40</f>
        <v>2000</v>
      </c>
      <c r="D39" s="10"/>
      <c r="E39" s="35"/>
      <c r="F39" s="35"/>
      <c r="G39" s="8"/>
      <c r="H39" s="8"/>
      <c r="I39" s="25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</row>
    <row r="40" spans="1:29" s="22" customFormat="1" ht="47.25">
      <c r="A40" s="93" t="s">
        <v>143</v>
      </c>
      <c r="B40" s="123" t="s">
        <v>144</v>
      </c>
      <c r="C40" s="72">
        <f>C41</f>
        <v>2000</v>
      </c>
      <c r="D40" s="10"/>
      <c r="E40" s="35"/>
      <c r="F40" s="35"/>
      <c r="G40" s="8"/>
      <c r="H40" s="8"/>
      <c r="I40" s="25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</row>
    <row r="41" spans="1:29" s="22" customFormat="1" ht="78.75">
      <c r="A41" s="91" t="s">
        <v>141</v>
      </c>
      <c r="B41" s="124" t="s">
        <v>142</v>
      </c>
      <c r="C41" s="72">
        <v>2000</v>
      </c>
      <c r="D41" s="10"/>
      <c r="E41" s="35"/>
      <c r="F41" s="35"/>
      <c r="G41" s="8"/>
      <c r="H41" s="8"/>
      <c r="I41" s="25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</row>
    <row r="42" spans="1:6" ht="15.75">
      <c r="A42" s="74" t="s">
        <v>59</v>
      </c>
      <c r="B42" s="123" t="s">
        <v>76</v>
      </c>
      <c r="C42" s="70">
        <f>C43</f>
        <v>156000</v>
      </c>
      <c r="D42" s="48">
        <f>D43</f>
        <v>281</v>
      </c>
      <c r="E42" s="36">
        <f>E43</f>
        <v>282</v>
      </c>
      <c r="F42" s="36">
        <f>F43</f>
        <v>283</v>
      </c>
    </row>
    <row r="43" spans="1:6" ht="31.5">
      <c r="A43" s="74" t="s">
        <v>60</v>
      </c>
      <c r="B43" s="123" t="s">
        <v>61</v>
      </c>
      <c r="C43" s="70">
        <f>C44</f>
        <v>156000</v>
      </c>
      <c r="D43" s="48">
        <v>281</v>
      </c>
      <c r="E43" s="36">
        <v>282</v>
      </c>
      <c r="F43" s="36">
        <v>283</v>
      </c>
    </row>
    <row r="44" spans="1:29" s="1" customFormat="1" ht="47.25">
      <c r="A44" s="68" t="s">
        <v>62</v>
      </c>
      <c r="B44" s="124" t="s">
        <v>2</v>
      </c>
      <c r="C44" s="72">
        <v>156000</v>
      </c>
      <c r="D44" s="11"/>
      <c r="E44" s="32">
        <v>281.6</v>
      </c>
      <c r="F44" s="32">
        <v>283.4</v>
      </c>
      <c r="G44" s="4"/>
      <c r="H44" s="4"/>
      <c r="I44" s="2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6" ht="15.75">
      <c r="A45" s="74" t="s">
        <v>89</v>
      </c>
      <c r="B45" s="123"/>
      <c r="C45" s="70">
        <f>C46+C54+C65+C74+C57+C61</f>
        <v>2702960</v>
      </c>
      <c r="D45" s="48" t="e">
        <f>D46+D54+D65+D74+#REF!</f>
        <v>#REF!</v>
      </c>
      <c r="E45" s="34" t="e">
        <f>E46+E54+E65+E74+#REF!</f>
        <v>#REF!</v>
      </c>
      <c r="F45" s="34" t="e">
        <f>F46+F54+F65+F74+#REF!</f>
        <v>#REF!</v>
      </c>
    </row>
    <row r="46" spans="1:6" ht="47.25">
      <c r="A46" s="74" t="s">
        <v>78</v>
      </c>
      <c r="B46" s="123" t="s">
        <v>77</v>
      </c>
      <c r="C46" s="70">
        <f>C47+C51</f>
        <v>2497000</v>
      </c>
      <c r="D46" s="48" t="e">
        <f>D47</f>
        <v>#REF!</v>
      </c>
      <c r="E46" s="34" t="e">
        <f>E47</f>
        <v>#REF!</v>
      </c>
      <c r="F46" s="34" t="e">
        <f>F47</f>
        <v>#REF!</v>
      </c>
    </row>
    <row r="47" spans="1:6" ht="94.5">
      <c r="A47" s="68" t="s">
        <v>96</v>
      </c>
      <c r="B47" s="123" t="s">
        <v>95</v>
      </c>
      <c r="C47" s="70">
        <f>C50+C49+C48</f>
        <v>2357000</v>
      </c>
      <c r="D47" s="49" t="e">
        <f>#REF!+D50</f>
        <v>#REF!</v>
      </c>
      <c r="E47" s="37" t="e">
        <f>#REF!+E50</f>
        <v>#REF!</v>
      </c>
      <c r="F47" s="37" t="e">
        <f>#REF!+F50</f>
        <v>#REF!</v>
      </c>
    </row>
    <row r="48" spans="1:29" s="1" customFormat="1" ht="78.75">
      <c r="A48" s="68" t="s">
        <v>93</v>
      </c>
      <c r="B48" s="124" t="s">
        <v>92</v>
      </c>
      <c r="C48" s="72">
        <v>17000</v>
      </c>
      <c r="D48" s="11"/>
      <c r="E48" s="38">
        <v>1000</v>
      </c>
      <c r="F48" s="38">
        <v>1100</v>
      </c>
      <c r="G48" s="4">
        <v>-70</v>
      </c>
      <c r="H48" s="4"/>
      <c r="I48" s="24">
        <v>36800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1:9" ht="78.75">
      <c r="A49" s="91" t="s">
        <v>18</v>
      </c>
      <c r="B49" s="124" t="s">
        <v>3</v>
      </c>
      <c r="C49" s="72">
        <v>90000</v>
      </c>
      <c r="E49" s="32"/>
      <c r="F49" s="32"/>
      <c r="I49" s="23">
        <v>210000</v>
      </c>
    </row>
    <row r="50" spans="1:29" s="1" customFormat="1" ht="78.75">
      <c r="A50" s="68" t="s">
        <v>16</v>
      </c>
      <c r="B50" s="124" t="s">
        <v>4</v>
      </c>
      <c r="C50" s="72">
        <v>2250000</v>
      </c>
      <c r="D50" s="11"/>
      <c r="E50" s="38">
        <v>3099</v>
      </c>
      <c r="F50" s="38">
        <v>3117</v>
      </c>
      <c r="G50" s="4">
        <v>-900</v>
      </c>
      <c r="H50" s="4"/>
      <c r="I50" s="24">
        <v>3350000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spans="1:29" s="56" customFormat="1" ht="94.5">
      <c r="A51" s="74" t="s">
        <v>123</v>
      </c>
      <c r="B51" s="123" t="s">
        <v>122</v>
      </c>
      <c r="C51" s="70">
        <f>C52</f>
        <v>140000</v>
      </c>
      <c r="D51" s="60"/>
      <c r="E51" s="61"/>
      <c r="F51" s="61"/>
      <c r="G51" s="55"/>
      <c r="H51" s="55"/>
      <c r="I51" s="130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</row>
    <row r="52" spans="1:29" s="56" customFormat="1" ht="94.5">
      <c r="A52" s="74" t="s">
        <v>124</v>
      </c>
      <c r="B52" s="123" t="s">
        <v>125</v>
      </c>
      <c r="C52" s="70">
        <f>C53</f>
        <v>140000</v>
      </c>
      <c r="D52" s="62"/>
      <c r="E52" s="61"/>
      <c r="F52" s="61"/>
      <c r="G52" s="55"/>
      <c r="H52" s="55"/>
      <c r="I52" s="130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</row>
    <row r="53" spans="1:29" s="56" customFormat="1" ht="78.75">
      <c r="A53" s="68" t="s">
        <v>127</v>
      </c>
      <c r="B53" s="124" t="s">
        <v>126</v>
      </c>
      <c r="C53" s="72">
        <v>140000</v>
      </c>
      <c r="D53" s="60"/>
      <c r="E53" s="61"/>
      <c r="F53" s="61"/>
      <c r="G53" s="55">
        <v>70</v>
      </c>
      <c r="H53" s="55"/>
      <c r="I53" s="130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</row>
    <row r="54" spans="1:6" ht="31.5" hidden="1">
      <c r="A54" s="74" t="s">
        <v>80</v>
      </c>
      <c r="B54" s="123" t="s">
        <v>79</v>
      </c>
      <c r="C54" s="70">
        <f>C55</f>
        <v>0</v>
      </c>
      <c r="D54" s="44">
        <f>D55</f>
        <v>0</v>
      </c>
      <c r="E54" s="3">
        <f>E55</f>
        <v>140</v>
      </c>
      <c r="F54" s="3">
        <f>F55</f>
        <v>140</v>
      </c>
    </row>
    <row r="55" spans="1:29" s="1" customFormat="1" ht="15.75" hidden="1">
      <c r="A55" s="68" t="s">
        <v>70</v>
      </c>
      <c r="B55" s="124" t="s">
        <v>81</v>
      </c>
      <c r="C55" s="72">
        <f>C56</f>
        <v>0</v>
      </c>
      <c r="D55" s="11"/>
      <c r="E55" s="38">
        <v>140</v>
      </c>
      <c r="F55" s="38">
        <v>140</v>
      </c>
      <c r="G55" s="4"/>
      <c r="H55" s="4"/>
      <c r="I55" s="2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spans="1:29" s="1" customFormat="1" ht="15.75" hidden="1">
      <c r="A56" s="68" t="s">
        <v>185</v>
      </c>
      <c r="B56" s="124" t="s">
        <v>186</v>
      </c>
      <c r="C56" s="72">
        <v>0</v>
      </c>
      <c r="D56" s="11"/>
      <c r="E56" s="38"/>
      <c r="F56" s="38"/>
      <c r="G56" s="4"/>
      <c r="H56" s="4"/>
      <c r="I56" s="2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1:29" s="1" customFormat="1" ht="31.5" hidden="1">
      <c r="A57" s="74" t="s">
        <v>188</v>
      </c>
      <c r="B57" s="123" t="s">
        <v>189</v>
      </c>
      <c r="C57" s="70">
        <f>C58</f>
        <v>0</v>
      </c>
      <c r="D57" s="11"/>
      <c r="E57" s="38"/>
      <c r="F57" s="38"/>
      <c r="G57" s="4"/>
      <c r="H57" s="4"/>
      <c r="I57" s="2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1:29" s="1" customFormat="1" ht="15.75" hidden="1">
      <c r="A58" s="68" t="s">
        <v>194</v>
      </c>
      <c r="B58" s="124" t="s">
        <v>195</v>
      </c>
      <c r="C58" s="72">
        <f>C59</f>
        <v>0</v>
      </c>
      <c r="D58" s="11"/>
      <c r="E58" s="38"/>
      <c r="F58" s="38"/>
      <c r="G58" s="4"/>
      <c r="H58" s="4"/>
      <c r="I58" s="2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1:29" s="1" customFormat="1" ht="15.75" hidden="1">
      <c r="A59" s="68" t="s">
        <v>192</v>
      </c>
      <c r="B59" s="124" t="s">
        <v>193</v>
      </c>
      <c r="C59" s="72">
        <f>C60</f>
        <v>0</v>
      </c>
      <c r="D59" s="11"/>
      <c r="E59" s="38"/>
      <c r="F59" s="38"/>
      <c r="G59" s="4"/>
      <c r="H59" s="4"/>
      <c r="I59" s="2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1:29" s="1" customFormat="1" ht="31.5" hidden="1">
      <c r="A60" s="68" t="s">
        <v>191</v>
      </c>
      <c r="B60" s="124" t="s">
        <v>190</v>
      </c>
      <c r="C60" s="72">
        <v>0</v>
      </c>
      <c r="D60" s="11"/>
      <c r="E60" s="38"/>
      <c r="F60" s="38"/>
      <c r="G60" s="4"/>
      <c r="H60" s="4"/>
      <c r="I60" s="2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spans="1:29" s="144" customFormat="1" ht="47.25" hidden="1">
      <c r="A61" s="135" t="s">
        <v>224</v>
      </c>
      <c r="B61" s="123" t="s">
        <v>225</v>
      </c>
      <c r="C61" s="70">
        <f>C62</f>
        <v>0</v>
      </c>
      <c r="D61" s="154"/>
      <c r="E61" s="70">
        <f>E62</f>
        <v>75000</v>
      </c>
      <c r="F61" s="123"/>
      <c r="G61" s="70">
        <f>G62</f>
        <v>0</v>
      </c>
      <c r="H61" s="142"/>
      <c r="I61" s="164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</row>
    <row r="62" spans="1:29" s="140" customFormat="1" ht="110.25" hidden="1">
      <c r="A62" s="136" t="s">
        <v>226</v>
      </c>
      <c r="B62" s="124" t="s">
        <v>228</v>
      </c>
      <c r="C62" s="72">
        <f>C63</f>
        <v>0</v>
      </c>
      <c r="D62" s="154"/>
      <c r="E62" s="70">
        <f>E64</f>
        <v>75000</v>
      </c>
      <c r="F62" s="123"/>
      <c r="G62" s="70">
        <f>G64</f>
        <v>0</v>
      </c>
      <c r="H62" s="139"/>
      <c r="I62" s="163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</row>
    <row r="63" spans="1:29" s="140" customFormat="1" ht="110.25" hidden="1">
      <c r="A63" s="136" t="s">
        <v>230</v>
      </c>
      <c r="B63" s="124" t="s">
        <v>231</v>
      </c>
      <c r="C63" s="72">
        <f>C64</f>
        <v>0</v>
      </c>
      <c r="D63" s="154"/>
      <c r="E63" s="70"/>
      <c r="F63" s="123"/>
      <c r="G63" s="70"/>
      <c r="H63" s="139"/>
      <c r="I63" s="163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</row>
    <row r="64" spans="1:29" s="140" customFormat="1" ht="94.5" hidden="1">
      <c r="A64" s="136" t="s">
        <v>227</v>
      </c>
      <c r="B64" s="124" t="s">
        <v>229</v>
      </c>
      <c r="C64" s="72">
        <v>0</v>
      </c>
      <c r="D64" s="154"/>
      <c r="E64" s="70">
        <v>75000</v>
      </c>
      <c r="F64" s="123"/>
      <c r="G64" s="70"/>
      <c r="H64" s="139"/>
      <c r="I64" s="163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</row>
    <row r="65" spans="1:9" ht="15.75">
      <c r="A65" s="90" t="s">
        <v>83</v>
      </c>
      <c r="B65" s="123" t="s">
        <v>82</v>
      </c>
      <c r="C65" s="70">
        <f>C66+C68+C69+C70+C72</f>
        <v>185960</v>
      </c>
      <c r="D65" s="48" t="e">
        <f>#REF!</f>
        <v>#REF!</v>
      </c>
      <c r="E65" s="34" t="e">
        <f>#REF!</f>
        <v>#REF!</v>
      </c>
      <c r="F65" s="34" t="e">
        <f>#REF!</f>
        <v>#REF!</v>
      </c>
      <c r="G65" s="8"/>
      <c r="I65" s="163"/>
    </row>
    <row r="66" spans="1:9" ht="31.5">
      <c r="A66" s="74" t="s">
        <v>203</v>
      </c>
      <c r="B66" s="123" t="s">
        <v>204</v>
      </c>
      <c r="C66" s="70">
        <f>C67</f>
        <v>7000</v>
      </c>
      <c r="D66" s="48" t="e">
        <f>#REF!</f>
        <v>#REF!</v>
      </c>
      <c r="E66" s="34">
        <v>500</v>
      </c>
      <c r="F66" s="34">
        <v>510</v>
      </c>
      <c r="I66" s="163"/>
    </row>
    <row r="67" spans="1:9" ht="78.75">
      <c r="A67" s="74" t="s">
        <v>205</v>
      </c>
      <c r="B67" s="123" t="s">
        <v>206</v>
      </c>
      <c r="C67" s="70">
        <v>7000</v>
      </c>
      <c r="D67" s="129"/>
      <c r="E67" s="34"/>
      <c r="F67" s="34"/>
      <c r="I67" s="163">
        <v>7000</v>
      </c>
    </row>
    <row r="68" spans="1:9" ht="63">
      <c r="A68" s="74" t="s">
        <v>207</v>
      </c>
      <c r="B68" s="123" t="s">
        <v>208</v>
      </c>
      <c r="C68" s="70">
        <v>3000</v>
      </c>
      <c r="D68" s="129"/>
      <c r="E68" s="34"/>
      <c r="F68" s="34"/>
      <c r="I68" s="23">
        <v>3000</v>
      </c>
    </row>
    <row r="69" spans="1:9" ht="63">
      <c r="A69" s="74" t="s">
        <v>209</v>
      </c>
      <c r="B69" s="123" t="s">
        <v>210</v>
      </c>
      <c r="C69" s="70">
        <v>10000</v>
      </c>
      <c r="D69" s="129"/>
      <c r="E69" s="34"/>
      <c r="F69" s="34"/>
      <c r="I69" s="23">
        <v>10000</v>
      </c>
    </row>
    <row r="70" spans="1:6" ht="31.5">
      <c r="A70" s="74" t="s">
        <v>211</v>
      </c>
      <c r="B70" s="123" t="s">
        <v>212</v>
      </c>
      <c r="C70" s="70">
        <f>C71</f>
        <v>9000</v>
      </c>
      <c r="D70" s="129"/>
      <c r="E70" s="34"/>
      <c r="F70" s="34"/>
    </row>
    <row r="71" spans="1:9" ht="31.5">
      <c r="A71" s="74" t="s">
        <v>213</v>
      </c>
      <c r="B71" s="123" t="s">
        <v>214</v>
      </c>
      <c r="C71" s="70">
        <v>9000</v>
      </c>
      <c r="D71" s="129"/>
      <c r="E71" s="34"/>
      <c r="F71" s="34"/>
      <c r="I71" s="23">
        <v>9000</v>
      </c>
    </row>
    <row r="72" spans="1:9" ht="31.5">
      <c r="A72" s="74" t="s">
        <v>9</v>
      </c>
      <c r="B72" s="123" t="s">
        <v>14</v>
      </c>
      <c r="C72" s="70">
        <f>C73</f>
        <v>156960</v>
      </c>
      <c r="D72" s="129"/>
      <c r="E72" s="34"/>
      <c r="F72" s="34"/>
      <c r="I72" s="23">
        <v>356960</v>
      </c>
    </row>
    <row r="73" spans="1:29" s="1" customFormat="1" ht="47.25">
      <c r="A73" s="74" t="s">
        <v>5</v>
      </c>
      <c r="B73" s="123" t="s">
        <v>6</v>
      </c>
      <c r="C73" s="70">
        <v>156960</v>
      </c>
      <c r="D73" s="129"/>
      <c r="E73" s="34"/>
      <c r="F73" s="34"/>
      <c r="G73" s="2"/>
      <c r="H73" s="4"/>
      <c r="I73" s="23">
        <v>356960</v>
      </c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</row>
    <row r="74" spans="1:6" ht="15.75">
      <c r="A74" s="74" t="s">
        <v>85</v>
      </c>
      <c r="B74" s="123" t="s">
        <v>84</v>
      </c>
      <c r="C74" s="70">
        <f>C77</f>
        <v>20000</v>
      </c>
      <c r="D74" s="48">
        <f>D77</f>
        <v>0</v>
      </c>
      <c r="E74" s="34">
        <f>E77</f>
        <v>80</v>
      </c>
      <c r="F74" s="34">
        <f>F77</f>
        <v>90</v>
      </c>
    </row>
    <row r="75" spans="1:29" s="1" customFormat="1" ht="15.75">
      <c r="A75" s="74" t="s">
        <v>10</v>
      </c>
      <c r="B75" s="123" t="s">
        <v>11</v>
      </c>
      <c r="C75" s="70">
        <f>C76</f>
        <v>0</v>
      </c>
      <c r="D75" s="48">
        <f>D76</f>
        <v>0</v>
      </c>
      <c r="E75" s="34">
        <f>E76</f>
        <v>0</v>
      </c>
      <c r="F75" s="34">
        <f>F76</f>
        <v>0</v>
      </c>
      <c r="G75" s="2"/>
      <c r="H75" s="4"/>
      <c r="I75" s="23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</row>
    <row r="76" spans="1:9" ht="31.5" hidden="1">
      <c r="A76" s="91" t="s">
        <v>12</v>
      </c>
      <c r="B76" s="124" t="s">
        <v>13</v>
      </c>
      <c r="C76" s="72">
        <v>0</v>
      </c>
      <c r="D76" s="11"/>
      <c r="E76" s="38"/>
      <c r="F76" s="38"/>
      <c r="G76" s="4"/>
      <c r="I76" s="24"/>
    </row>
    <row r="77" spans="1:29" s="1" customFormat="1" ht="15.75">
      <c r="A77" s="74" t="s">
        <v>67</v>
      </c>
      <c r="B77" s="123" t="s">
        <v>86</v>
      </c>
      <c r="C77" s="70">
        <f>C78</f>
        <v>20000</v>
      </c>
      <c r="D77" s="48">
        <f>D78</f>
        <v>0</v>
      </c>
      <c r="E77" s="34">
        <f>E78</f>
        <v>80</v>
      </c>
      <c r="F77" s="34">
        <f>F78</f>
        <v>90</v>
      </c>
      <c r="G77" s="2"/>
      <c r="H77" s="4"/>
      <c r="I77" s="23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</row>
    <row r="78" spans="1:29" s="1" customFormat="1" ht="15.75">
      <c r="A78" s="68" t="s">
        <v>57</v>
      </c>
      <c r="B78" s="124" t="s">
        <v>7</v>
      </c>
      <c r="C78" s="72">
        <v>20000</v>
      </c>
      <c r="D78" s="11"/>
      <c r="E78" s="38">
        <v>80</v>
      </c>
      <c r="F78" s="38">
        <v>90</v>
      </c>
      <c r="G78" s="4"/>
      <c r="H78" s="4"/>
      <c r="I78" s="2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</row>
    <row r="79" spans="1:6" ht="15.75">
      <c r="A79" s="74" t="s">
        <v>90</v>
      </c>
      <c r="B79" s="124"/>
      <c r="C79" s="70">
        <f>C12</f>
        <v>132527960</v>
      </c>
      <c r="D79" s="48" t="e">
        <f>D12</f>
        <v>#REF!</v>
      </c>
      <c r="E79" s="34" t="e">
        <f>E12</f>
        <v>#REF!</v>
      </c>
      <c r="F79" s="34" t="e">
        <f>F12</f>
        <v>#REF!</v>
      </c>
    </row>
    <row r="80" spans="1:9" ht="15.75">
      <c r="A80" s="74" t="s">
        <v>187</v>
      </c>
      <c r="B80" s="123" t="s">
        <v>87</v>
      </c>
      <c r="C80" s="70">
        <f>C81</f>
        <v>270894400</v>
      </c>
      <c r="D80" s="44" t="e">
        <f>D81</f>
        <v>#REF!</v>
      </c>
      <c r="E80" s="3" t="e">
        <f>E81</f>
        <v>#REF!</v>
      </c>
      <c r="F80" s="3" t="e">
        <f>F81</f>
        <v>#REF!</v>
      </c>
      <c r="G80" s="4"/>
      <c r="I80" s="24"/>
    </row>
    <row r="81" spans="1:9" ht="31.5">
      <c r="A81" s="74" t="s">
        <v>27</v>
      </c>
      <c r="B81" s="123" t="s">
        <v>0</v>
      </c>
      <c r="C81" s="70">
        <f>C82+C97+C124+C89</f>
        <v>270894400</v>
      </c>
      <c r="D81" s="44" t="e">
        <f>D82+#REF!+D97+D124</f>
        <v>#REF!</v>
      </c>
      <c r="E81" s="3" t="e">
        <f>E82+#REF!+E97+E124</f>
        <v>#REF!</v>
      </c>
      <c r="F81" s="3" t="e">
        <f>F82+#REF!+F97+F124</f>
        <v>#REF!</v>
      </c>
      <c r="G81" s="4"/>
      <c r="I81" s="24"/>
    </row>
    <row r="82" spans="1:6" ht="31.5">
      <c r="A82" s="74" t="s">
        <v>28</v>
      </c>
      <c r="B82" s="123" t="s">
        <v>88</v>
      </c>
      <c r="C82" s="70">
        <f>C83+C85+C87</f>
        <v>126081000</v>
      </c>
      <c r="D82" s="44" t="e">
        <f>D83+D87+#REF!</f>
        <v>#REF!</v>
      </c>
      <c r="E82" s="3" t="e">
        <f>E83+E87+#REF!</f>
        <v>#REF!</v>
      </c>
      <c r="F82" s="3" t="e">
        <f>F83+F87+#REF!</f>
        <v>#REF!</v>
      </c>
    </row>
    <row r="83" spans="1:6" ht="15.75">
      <c r="A83" s="74" t="s">
        <v>30</v>
      </c>
      <c r="B83" s="123" t="s">
        <v>31</v>
      </c>
      <c r="C83" s="70">
        <f>C84</f>
        <v>1969000</v>
      </c>
      <c r="D83" s="44">
        <f>D84</f>
        <v>0</v>
      </c>
      <c r="E83" s="3">
        <f>E84</f>
        <v>27935.4</v>
      </c>
      <c r="F83" s="3">
        <f>F84</f>
        <v>27970.7</v>
      </c>
    </row>
    <row r="84" spans="1:29" s="1" customFormat="1" ht="31.5">
      <c r="A84" s="68" t="s">
        <v>164</v>
      </c>
      <c r="B84" s="124" t="s">
        <v>26</v>
      </c>
      <c r="C84" s="72">
        <v>1969000</v>
      </c>
      <c r="D84" s="10"/>
      <c r="E84" s="32">
        <f>1906.2+26029.2</f>
        <v>27935.4</v>
      </c>
      <c r="F84" s="32">
        <f>1906.2+26064.5</f>
        <v>27970.7</v>
      </c>
      <c r="G84" s="2"/>
      <c r="H84" s="4"/>
      <c r="I84" s="23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</row>
    <row r="85" spans="1:6" ht="31.5" hidden="1">
      <c r="A85" s="74" t="s">
        <v>97</v>
      </c>
      <c r="B85" s="123" t="s">
        <v>98</v>
      </c>
      <c r="C85" s="70">
        <f>C86</f>
        <v>0</v>
      </c>
      <c r="E85" s="32"/>
      <c r="F85" s="32"/>
    </row>
    <row r="86" spans="1:29" s="1" customFormat="1" ht="31.5" hidden="1">
      <c r="A86" s="68" t="s">
        <v>97</v>
      </c>
      <c r="B86" s="124" t="s">
        <v>181</v>
      </c>
      <c r="C86" s="152">
        <v>0</v>
      </c>
      <c r="D86" s="10"/>
      <c r="E86" s="39"/>
      <c r="F86" s="32"/>
      <c r="G86" s="2"/>
      <c r="H86" s="4"/>
      <c r="I86" s="23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</row>
    <row r="87" spans="1:29" s="22" customFormat="1" ht="31.5">
      <c r="A87" s="74" t="s">
        <v>54</v>
      </c>
      <c r="B87" s="123" t="s">
        <v>29</v>
      </c>
      <c r="C87" s="70">
        <f>C88</f>
        <v>124112000</v>
      </c>
      <c r="D87" s="44">
        <f>D88</f>
        <v>0</v>
      </c>
      <c r="E87" s="3">
        <f>E88</f>
        <v>105209</v>
      </c>
      <c r="F87" s="3">
        <f>F88</f>
        <v>117970</v>
      </c>
      <c r="G87" s="4"/>
      <c r="H87" s="8"/>
      <c r="I87" s="24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</row>
    <row r="88" spans="1:29" s="19" customFormat="1" ht="31.5">
      <c r="A88" s="68" t="s">
        <v>55</v>
      </c>
      <c r="B88" s="124" t="s">
        <v>25</v>
      </c>
      <c r="C88" s="72">
        <v>124112000</v>
      </c>
      <c r="D88" s="10"/>
      <c r="E88" s="32">
        <v>105209</v>
      </c>
      <c r="F88" s="32">
        <v>117970</v>
      </c>
      <c r="G88" s="2"/>
      <c r="H88" s="18"/>
      <c r="I88" s="23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</row>
    <row r="89" spans="1:29" s="20" customFormat="1" ht="15.75">
      <c r="A89" s="97" t="s">
        <v>32</v>
      </c>
      <c r="B89" s="123" t="s">
        <v>33</v>
      </c>
      <c r="C89" s="70">
        <f>C90</f>
        <v>6811300</v>
      </c>
      <c r="D89" s="50">
        <f>SUM(D91:D94)</f>
        <v>0</v>
      </c>
      <c r="E89" s="5">
        <f>SUM(E91:E94)</f>
        <v>111.2</v>
      </c>
      <c r="F89" s="5">
        <f>SUM(F91:F94)</f>
        <v>114.2</v>
      </c>
      <c r="G89" s="4"/>
      <c r="H89" s="18"/>
      <c r="I89" s="24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</row>
    <row r="90" spans="1:9" s="18" customFormat="1" ht="15.75">
      <c r="A90" s="94" t="s">
        <v>20</v>
      </c>
      <c r="B90" s="124" t="s">
        <v>34</v>
      </c>
      <c r="C90" s="72">
        <f>C91+C92+C93+C94+C95+C96</f>
        <v>6811300</v>
      </c>
      <c r="D90" s="10"/>
      <c r="E90" s="35"/>
      <c r="F90" s="35"/>
      <c r="G90" s="8"/>
      <c r="I90" s="25"/>
    </row>
    <row r="91" spans="1:9" s="18" customFormat="1" ht="78.75">
      <c r="A91" s="94" t="s">
        <v>162</v>
      </c>
      <c r="B91" s="124" t="s">
        <v>34</v>
      </c>
      <c r="C91" s="72">
        <v>136600</v>
      </c>
      <c r="D91" s="10"/>
      <c r="E91" s="40">
        <v>111.2</v>
      </c>
      <c r="F91" s="40">
        <v>114.2</v>
      </c>
      <c r="I91" s="131"/>
    </row>
    <row r="92" spans="1:9" s="18" customFormat="1" ht="78.75">
      <c r="A92" s="95" t="s">
        <v>154</v>
      </c>
      <c r="B92" s="124" t="s">
        <v>34</v>
      </c>
      <c r="C92" s="72">
        <v>5969700</v>
      </c>
      <c r="D92" s="10"/>
      <c r="E92" s="40"/>
      <c r="F92" s="40"/>
      <c r="I92" s="131"/>
    </row>
    <row r="93" spans="1:9" s="17" customFormat="1" ht="78.75">
      <c r="A93" s="94" t="s">
        <v>159</v>
      </c>
      <c r="B93" s="124" t="s">
        <v>34</v>
      </c>
      <c r="C93" s="72">
        <v>248600</v>
      </c>
      <c r="D93" s="10"/>
      <c r="E93" s="40"/>
      <c r="F93" s="40"/>
      <c r="G93" s="18"/>
      <c r="I93" s="131"/>
    </row>
    <row r="94" spans="1:9" s="8" customFormat="1" ht="63">
      <c r="A94" s="94" t="s">
        <v>153</v>
      </c>
      <c r="B94" s="124" t="s">
        <v>34</v>
      </c>
      <c r="C94" s="72">
        <v>11400</v>
      </c>
      <c r="D94" s="10"/>
      <c r="E94" s="41"/>
      <c r="F94" s="40"/>
      <c r="G94" s="18"/>
      <c r="I94" s="131"/>
    </row>
    <row r="95" spans="1:9" ht="31.5">
      <c r="A95" s="171" t="s">
        <v>196</v>
      </c>
      <c r="B95" s="124" t="s">
        <v>34</v>
      </c>
      <c r="C95" s="72">
        <v>0</v>
      </c>
      <c r="E95" s="98"/>
      <c r="F95" s="99"/>
      <c r="G95" s="18"/>
      <c r="I95" s="131"/>
    </row>
    <row r="96" spans="1:9" ht="47.25">
      <c r="A96" s="94" t="s">
        <v>177</v>
      </c>
      <c r="B96" s="124" t="s">
        <v>48</v>
      </c>
      <c r="C96" s="72">
        <v>445000</v>
      </c>
      <c r="D96" s="12"/>
      <c r="E96" s="65"/>
      <c r="F96" s="65"/>
      <c r="G96" s="17"/>
      <c r="I96" s="132"/>
    </row>
    <row r="97" spans="1:9" ht="31.5">
      <c r="A97" s="166" t="s">
        <v>52</v>
      </c>
      <c r="B97" s="123" t="s">
        <v>53</v>
      </c>
      <c r="C97" s="70">
        <f>C98+C100+C102+C104+C106</f>
        <v>128692600</v>
      </c>
      <c r="D97" s="50" t="e">
        <f>D98+D100+D102+D104+D106+#REF!+#REF!</f>
        <v>#REF!</v>
      </c>
      <c r="E97" s="5" t="e">
        <f>E98+E100+E102+E104+E106+#REF!+#REF!</f>
        <v>#REF!</v>
      </c>
      <c r="F97" s="5" t="e">
        <f>F98+F100+F102+F104+F106+#REF!+#REF!</f>
        <v>#REF!</v>
      </c>
      <c r="G97" s="8"/>
      <c r="I97" s="25"/>
    </row>
    <row r="98" spans="1:9" s="4" customFormat="1" ht="31.5">
      <c r="A98" s="97" t="s">
        <v>35</v>
      </c>
      <c r="B98" s="123" t="s">
        <v>36</v>
      </c>
      <c r="C98" s="70">
        <f>C99</f>
        <v>650400</v>
      </c>
      <c r="D98" s="50">
        <f>D99</f>
        <v>0</v>
      </c>
      <c r="E98" s="5">
        <f>E99</f>
        <v>825.9</v>
      </c>
      <c r="F98" s="5">
        <f>F99</f>
        <v>0</v>
      </c>
      <c r="G98" s="2"/>
      <c r="I98" s="23"/>
    </row>
    <row r="99" spans="1:9" s="4" customFormat="1" ht="31.5">
      <c r="A99" s="94" t="s">
        <v>167</v>
      </c>
      <c r="B99" s="124" t="s">
        <v>37</v>
      </c>
      <c r="C99" s="72">
        <v>650400</v>
      </c>
      <c r="D99" s="10"/>
      <c r="E99" s="32">
        <v>825.9</v>
      </c>
      <c r="F99" s="32"/>
      <c r="G99" s="2"/>
      <c r="I99" s="23"/>
    </row>
    <row r="100" spans="1:6" ht="47.25">
      <c r="A100" s="97" t="s">
        <v>38</v>
      </c>
      <c r="B100" s="123" t="s">
        <v>39</v>
      </c>
      <c r="C100" s="70">
        <f>C101</f>
        <v>275600</v>
      </c>
      <c r="D100" s="50">
        <f>D101</f>
        <v>0</v>
      </c>
      <c r="E100" s="5">
        <f>E101</f>
        <v>280.8</v>
      </c>
      <c r="F100" s="5">
        <f>F101</f>
        <v>0</v>
      </c>
    </row>
    <row r="101" spans="1:9" ht="47.25">
      <c r="A101" s="94" t="s">
        <v>166</v>
      </c>
      <c r="B101" s="124" t="s">
        <v>40</v>
      </c>
      <c r="C101" s="72">
        <v>275600</v>
      </c>
      <c r="D101" s="11"/>
      <c r="E101" s="38">
        <v>280.8</v>
      </c>
      <c r="F101" s="38"/>
      <c r="G101" s="4"/>
      <c r="I101" s="24"/>
    </row>
    <row r="102" spans="1:29" s="19" customFormat="1" ht="63">
      <c r="A102" s="97" t="s">
        <v>21</v>
      </c>
      <c r="B102" s="123" t="s">
        <v>41</v>
      </c>
      <c r="C102" s="70">
        <f>C103</f>
        <v>3160400</v>
      </c>
      <c r="D102" s="50">
        <f>D103</f>
        <v>0</v>
      </c>
      <c r="E102" s="5">
        <f>E103</f>
        <v>4931</v>
      </c>
      <c r="F102" s="5">
        <f>F103</f>
        <v>5268</v>
      </c>
      <c r="G102" s="4"/>
      <c r="H102" s="18"/>
      <c r="I102" s="24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</row>
    <row r="103" spans="1:6" ht="63">
      <c r="A103" s="94" t="s">
        <v>157</v>
      </c>
      <c r="B103" s="124" t="s">
        <v>42</v>
      </c>
      <c r="C103" s="72">
        <v>3160400</v>
      </c>
      <c r="D103" s="13"/>
      <c r="E103" s="32">
        <v>4931</v>
      </c>
      <c r="F103" s="32">
        <v>5268</v>
      </c>
    </row>
    <row r="104" spans="1:6" ht="78.75">
      <c r="A104" s="97" t="s">
        <v>43</v>
      </c>
      <c r="B104" s="123" t="s">
        <v>44</v>
      </c>
      <c r="C104" s="70">
        <f>C105</f>
        <v>2446400</v>
      </c>
      <c r="D104" s="50" t="e">
        <f>#REF!</f>
        <v>#REF!</v>
      </c>
      <c r="E104" s="5" t="e">
        <f>#REF!</f>
        <v>#REF!</v>
      </c>
      <c r="F104" s="5" t="e">
        <f>#REF!</f>
        <v>#REF!</v>
      </c>
    </row>
    <row r="105" spans="1:29" s="19" customFormat="1" ht="63">
      <c r="A105" s="94" t="s">
        <v>158</v>
      </c>
      <c r="B105" s="124" t="s">
        <v>45</v>
      </c>
      <c r="C105" s="72">
        <f>2386700+59700</f>
        <v>2446400</v>
      </c>
      <c r="D105" s="13"/>
      <c r="E105" s="40">
        <v>1620</v>
      </c>
      <c r="F105" s="40">
        <v>1620</v>
      </c>
      <c r="G105" s="18"/>
      <c r="H105" s="18"/>
      <c r="I105" s="131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</row>
    <row r="106" spans="1:29" s="19" customFormat="1" ht="15.75">
      <c r="A106" s="97" t="s">
        <v>46</v>
      </c>
      <c r="B106" s="123" t="s">
        <v>47</v>
      </c>
      <c r="C106" s="70">
        <f>C107</f>
        <v>122159800</v>
      </c>
      <c r="D106" s="50">
        <f>D107</f>
        <v>0</v>
      </c>
      <c r="E106" s="5">
        <f>E107</f>
        <v>80958.7</v>
      </c>
      <c r="F106" s="5">
        <f>F107</f>
        <v>84750.9</v>
      </c>
      <c r="G106" s="2"/>
      <c r="H106" s="18"/>
      <c r="I106" s="23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</row>
    <row r="107" spans="1:29" s="19" customFormat="1" ht="15.75">
      <c r="A107" s="94" t="s">
        <v>56</v>
      </c>
      <c r="B107" s="124" t="s">
        <v>48</v>
      </c>
      <c r="C107" s="72">
        <f>C108+C109+C110+C111+C112+C113+C114+C115+C116+C117+C118+C119+C120+C121+C122+C123</f>
        <v>122159800</v>
      </c>
      <c r="D107" s="51">
        <f>SUM(D108:D122)</f>
        <v>0</v>
      </c>
      <c r="E107" s="6">
        <f>SUM(E108:E122)</f>
        <v>80958.7</v>
      </c>
      <c r="F107" s="6">
        <f>SUM(F108:F122)</f>
        <v>84750.9</v>
      </c>
      <c r="G107" s="2"/>
      <c r="H107" s="18"/>
      <c r="I107" s="23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</row>
    <row r="108" spans="1:29" s="19" customFormat="1" ht="47.25">
      <c r="A108" s="94" t="s">
        <v>163</v>
      </c>
      <c r="B108" s="124" t="s">
        <v>48</v>
      </c>
      <c r="C108" s="72">
        <v>881000</v>
      </c>
      <c r="D108" s="10"/>
      <c r="E108" s="41">
        <v>61703</v>
      </c>
      <c r="F108" s="40">
        <v>63992.2</v>
      </c>
      <c r="G108" s="18"/>
      <c r="H108" s="18"/>
      <c r="I108" s="131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</row>
    <row r="109" spans="1:29" s="19" customFormat="1" ht="31.5">
      <c r="A109" s="94" t="s">
        <v>168</v>
      </c>
      <c r="B109" s="124" t="s">
        <v>48</v>
      </c>
      <c r="C109" s="72">
        <v>75000</v>
      </c>
      <c r="D109" s="10"/>
      <c r="E109" s="40">
        <v>19255.7</v>
      </c>
      <c r="F109" s="40">
        <v>20758.7</v>
      </c>
      <c r="G109" s="18"/>
      <c r="H109" s="18"/>
      <c r="I109" s="131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</row>
    <row r="110" spans="1:9" s="17" customFormat="1" ht="94.5">
      <c r="A110" s="94" t="s">
        <v>165</v>
      </c>
      <c r="B110" s="124" t="s">
        <v>48</v>
      </c>
      <c r="C110" s="72">
        <v>6000</v>
      </c>
      <c r="D110" s="10"/>
      <c r="E110" s="41"/>
      <c r="F110" s="40"/>
      <c r="G110" s="18"/>
      <c r="I110" s="131"/>
    </row>
    <row r="111" spans="1:9" s="17" customFormat="1" ht="78.75">
      <c r="A111" s="94" t="s">
        <v>99</v>
      </c>
      <c r="B111" s="124" t="s">
        <v>48</v>
      </c>
      <c r="C111" s="72">
        <v>3300</v>
      </c>
      <c r="D111" s="10"/>
      <c r="E111" s="40"/>
      <c r="F111" s="40"/>
      <c r="G111" s="18"/>
      <c r="I111" s="131"/>
    </row>
    <row r="112" spans="1:29" s="19" customFormat="1" ht="94.5">
      <c r="A112" s="94" t="s">
        <v>169</v>
      </c>
      <c r="B112" s="124" t="s">
        <v>48</v>
      </c>
      <c r="C112" s="72">
        <v>8600</v>
      </c>
      <c r="D112" s="10"/>
      <c r="E112" s="40"/>
      <c r="F112" s="40"/>
      <c r="G112" s="18"/>
      <c r="H112" s="18"/>
      <c r="I112" s="131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</row>
    <row r="113" spans="1:29" s="19" customFormat="1" ht="78.75">
      <c r="A113" s="96" t="s">
        <v>155</v>
      </c>
      <c r="B113" s="124" t="s">
        <v>48</v>
      </c>
      <c r="C113" s="72">
        <v>4400</v>
      </c>
      <c r="D113" s="12"/>
      <c r="E113" s="42"/>
      <c r="F113" s="42"/>
      <c r="G113" s="17"/>
      <c r="H113" s="18"/>
      <c r="I113" s="132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</row>
    <row r="114" spans="1:9" s="17" customFormat="1" ht="78.75">
      <c r="A114" s="96" t="s">
        <v>156</v>
      </c>
      <c r="B114" s="124" t="s">
        <v>48</v>
      </c>
      <c r="C114" s="72">
        <v>206700</v>
      </c>
      <c r="D114" s="12"/>
      <c r="E114" s="42"/>
      <c r="F114" s="42"/>
      <c r="I114" s="132"/>
    </row>
    <row r="115" spans="1:29" s="19" customFormat="1" ht="47.25">
      <c r="A115" s="94" t="s">
        <v>170</v>
      </c>
      <c r="B115" s="124" t="s">
        <v>48</v>
      </c>
      <c r="C115" s="72">
        <v>60023400</v>
      </c>
      <c r="D115" s="10"/>
      <c r="E115" s="40"/>
      <c r="F115" s="40"/>
      <c r="G115" s="18"/>
      <c r="H115" s="18"/>
      <c r="I115" s="131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</row>
    <row r="116" spans="1:9" s="17" customFormat="1" ht="63">
      <c r="A116" s="94" t="s">
        <v>161</v>
      </c>
      <c r="B116" s="124" t="s">
        <v>48</v>
      </c>
      <c r="C116" s="72">
        <v>46460700</v>
      </c>
      <c r="D116" s="10"/>
      <c r="E116" s="40"/>
      <c r="F116" s="40"/>
      <c r="G116" s="18"/>
      <c r="I116" s="131"/>
    </row>
    <row r="117" spans="1:9" s="17" customFormat="1" ht="47.25">
      <c r="A117" s="94" t="s">
        <v>100</v>
      </c>
      <c r="B117" s="124" t="s">
        <v>48</v>
      </c>
      <c r="C117" s="72">
        <v>1258900</v>
      </c>
      <c r="D117" s="21"/>
      <c r="E117" s="43"/>
      <c r="F117" s="42"/>
      <c r="I117" s="132"/>
    </row>
    <row r="118" spans="1:9" s="17" customFormat="1" ht="78.75" hidden="1">
      <c r="A118" s="94" t="s">
        <v>160</v>
      </c>
      <c r="B118" s="124" t="s">
        <v>48</v>
      </c>
      <c r="C118" s="72">
        <v>0</v>
      </c>
      <c r="D118" s="10"/>
      <c r="E118" s="40"/>
      <c r="F118" s="40"/>
      <c r="G118" s="18"/>
      <c r="I118" s="131"/>
    </row>
    <row r="119" spans="1:9" s="17" customFormat="1" ht="78.75">
      <c r="A119" s="94" t="s">
        <v>174</v>
      </c>
      <c r="B119" s="124" t="s">
        <v>48</v>
      </c>
      <c r="C119" s="72">
        <v>78400</v>
      </c>
      <c r="D119" s="12"/>
      <c r="E119" s="42"/>
      <c r="F119" s="42"/>
      <c r="I119" s="132"/>
    </row>
    <row r="120" spans="1:9" s="17" customFormat="1" ht="78.75">
      <c r="A120" s="94" t="s">
        <v>175</v>
      </c>
      <c r="B120" s="124" t="s">
        <v>48</v>
      </c>
      <c r="C120" s="72">
        <v>12234300</v>
      </c>
      <c r="D120" s="12"/>
      <c r="E120" s="42"/>
      <c r="F120" s="42"/>
      <c r="I120" s="132"/>
    </row>
    <row r="121" spans="1:9" s="4" customFormat="1" ht="78.75">
      <c r="A121" s="96" t="s">
        <v>171</v>
      </c>
      <c r="B121" s="124" t="s">
        <v>48</v>
      </c>
      <c r="C121" s="72">
        <v>33800</v>
      </c>
      <c r="D121" s="12"/>
      <c r="E121" s="42"/>
      <c r="F121" s="42"/>
      <c r="G121" s="17"/>
      <c r="I121" s="132"/>
    </row>
    <row r="122" spans="1:9" s="4" customFormat="1" ht="94.5">
      <c r="A122" s="94" t="s">
        <v>172</v>
      </c>
      <c r="B122" s="124" t="s">
        <v>48</v>
      </c>
      <c r="C122" s="72">
        <v>881000</v>
      </c>
      <c r="D122" s="12"/>
      <c r="E122" s="42"/>
      <c r="F122" s="42"/>
      <c r="G122" s="17"/>
      <c r="I122" s="132"/>
    </row>
    <row r="123" spans="1:9" ht="78.75">
      <c r="A123" s="94" t="s">
        <v>173</v>
      </c>
      <c r="B123" s="124" t="s">
        <v>48</v>
      </c>
      <c r="C123" s="72">
        <v>4300</v>
      </c>
      <c r="D123" s="12"/>
      <c r="E123" s="65"/>
      <c r="F123" s="65"/>
      <c r="G123" s="17"/>
      <c r="I123" s="132"/>
    </row>
    <row r="124" spans="1:9" ht="15.75">
      <c r="A124" s="97" t="s">
        <v>222</v>
      </c>
      <c r="B124" s="125" t="s">
        <v>63</v>
      </c>
      <c r="C124" s="70">
        <f>C125+C127+C129</f>
        <v>9309500</v>
      </c>
      <c r="D124" s="50" t="e">
        <f>D125+#REF!+D127</f>
        <v>#REF!</v>
      </c>
      <c r="E124" s="5" t="e">
        <f>E125+#REF!+E127</f>
        <v>#REF!</v>
      </c>
      <c r="F124" s="5" t="e">
        <f>F125+#REF!+F127</f>
        <v>#REF!</v>
      </c>
      <c r="G124" s="4"/>
      <c r="I124" s="24"/>
    </row>
    <row r="125" spans="1:9" ht="47.25">
      <c r="A125" s="97" t="s">
        <v>49</v>
      </c>
      <c r="B125" s="125" t="s">
        <v>50</v>
      </c>
      <c r="C125" s="70">
        <f>C126</f>
        <v>7562000</v>
      </c>
      <c r="D125" s="11"/>
      <c r="E125" s="38">
        <v>17040</v>
      </c>
      <c r="F125" s="38">
        <v>17040</v>
      </c>
      <c r="G125" s="4"/>
      <c r="I125" s="24"/>
    </row>
    <row r="126" spans="1:6" ht="63">
      <c r="A126" s="136" t="s">
        <v>221</v>
      </c>
      <c r="B126" s="126" t="s">
        <v>51</v>
      </c>
      <c r="C126" s="72">
        <v>7562000</v>
      </c>
      <c r="E126" s="32"/>
      <c r="F126" s="32"/>
    </row>
    <row r="127" spans="1:6" ht="63">
      <c r="A127" s="97" t="s">
        <v>22</v>
      </c>
      <c r="B127" s="125" t="s">
        <v>23</v>
      </c>
      <c r="C127" s="70">
        <f>C128</f>
        <v>2200</v>
      </c>
      <c r="E127" s="38">
        <v>14.4</v>
      </c>
      <c r="F127" s="32"/>
    </row>
    <row r="128" spans="1:9" s="4" customFormat="1" ht="78.75">
      <c r="A128" s="136" t="s">
        <v>220</v>
      </c>
      <c r="B128" s="126" t="s">
        <v>24</v>
      </c>
      <c r="C128" s="72">
        <v>2200</v>
      </c>
      <c r="D128" s="10"/>
      <c r="E128" s="32"/>
      <c r="F128" s="32"/>
      <c r="G128" s="2"/>
      <c r="I128" s="23"/>
    </row>
    <row r="129" spans="1:9" s="4" customFormat="1" ht="63">
      <c r="A129" s="135" t="s">
        <v>217</v>
      </c>
      <c r="B129" s="125" t="s">
        <v>218</v>
      </c>
      <c r="C129" s="70">
        <f>C130</f>
        <v>1745300</v>
      </c>
      <c r="D129" s="10"/>
      <c r="E129" s="133"/>
      <c r="F129" s="133"/>
      <c r="G129" s="2"/>
      <c r="I129" s="23"/>
    </row>
    <row r="130" spans="1:6" ht="78.75">
      <c r="A130" s="136" t="s">
        <v>223</v>
      </c>
      <c r="B130" s="126" t="s">
        <v>219</v>
      </c>
      <c r="C130" s="72">
        <v>1745300</v>
      </c>
      <c r="E130" s="133"/>
      <c r="F130" s="133"/>
    </row>
    <row r="131" spans="1:9" ht="16.5" thickBot="1">
      <c r="A131" s="167" t="s">
        <v>68</v>
      </c>
      <c r="B131" s="125"/>
      <c r="C131" s="70">
        <f>C79+C80</f>
        <v>403422360</v>
      </c>
      <c r="D131" s="52" t="e">
        <f>D79+D80</f>
        <v>#REF!</v>
      </c>
      <c r="E131" s="9" t="e">
        <f>E79+E80</f>
        <v>#REF!</v>
      </c>
      <c r="F131" s="9" t="e">
        <f>F79+F80</f>
        <v>#REF!</v>
      </c>
      <c r="G131" s="4"/>
      <c r="I131" s="24"/>
    </row>
    <row r="132" spans="4:9" ht="12.75">
      <c r="D132" s="14"/>
      <c r="E132" s="24"/>
      <c r="F132" s="4"/>
      <c r="G132" s="4"/>
      <c r="I132" s="24"/>
    </row>
    <row r="133" ht="12.75">
      <c r="C133" s="134"/>
    </row>
    <row r="141" spans="1:9" s="4" customFormat="1" ht="12.75">
      <c r="A141" s="45"/>
      <c r="B141" s="127"/>
      <c r="C141" s="128"/>
      <c r="D141" s="10"/>
      <c r="E141" s="23"/>
      <c r="F141" s="2"/>
      <c r="G141" s="2"/>
      <c r="I141" s="23"/>
    </row>
    <row r="142" spans="1:9" s="4" customFormat="1" ht="12.75">
      <c r="A142" s="45"/>
      <c r="B142" s="127"/>
      <c r="C142" s="128"/>
      <c r="D142" s="10"/>
      <c r="E142" s="23"/>
      <c r="F142" s="2"/>
      <c r="G142" s="2"/>
      <c r="I142" s="23"/>
    </row>
    <row r="143" spans="1:9" s="8" customFormat="1" ht="12.75">
      <c r="A143" s="45"/>
      <c r="B143" s="127"/>
      <c r="C143" s="128"/>
      <c r="D143" s="10"/>
      <c r="E143" s="23"/>
      <c r="F143" s="2"/>
      <c r="G143" s="2"/>
      <c r="I143" s="23"/>
    </row>
    <row r="144" spans="1:9" s="4" customFormat="1" ht="12.75">
      <c r="A144" s="45"/>
      <c r="B144" s="127"/>
      <c r="C144" s="128"/>
      <c r="D144" s="11"/>
      <c r="E144" s="24"/>
      <c r="I144" s="24"/>
    </row>
    <row r="145" spans="1:9" s="8" customFormat="1" ht="12.75">
      <c r="A145" s="45"/>
      <c r="B145" s="127"/>
      <c r="C145" s="128"/>
      <c r="D145" s="12"/>
      <c r="E145" s="24"/>
      <c r="F145" s="4"/>
      <c r="G145" s="4"/>
      <c r="I145" s="24"/>
    </row>
    <row r="146" spans="1:9" s="4" customFormat="1" ht="12.75">
      <c r="A146" s="45"/>
      <c r="B146" s="127"/>
      <c r="C146" s="128"/>
      <c r="D146" s="10"/>
      <c r="E146" s="25"/>
      <c r="F146" s="8"/>
      <c r="G146" s="8"/>
      <c r="I146" s="25"/>
    </row>
    <row r="147" spans="1:9" s="8" customFormat="1" ht="12.75">
      <c r="A147" s="45"/>
      <c r="B147" s="127"/>
      <c r="C147" s="128"/>
      <c r="D147" s="12"/>
      <c r="E147" s="24"/>
      <c r="F147" s="4"/>
      <c r="G147" s="4"/>
      <c r="I147" s="24"/>
    </row>
    <row r="148" spans="1:9" s="8" customFormat="1" ht="12.75">
      <c r="A148" s="45"/>
      <c r="B148" s="127"/>
      <c r="C148" s="128"/>
      <c r="D148" s="10"/>
      <c r="E148" s="25"/>
      <c r="I148" s="25"/>
    </row>
    <row r="149" spans="1:9" s="8" customFormat="1" ht="12.75">
      <c r="A149" s="45"/>
      <c r="B149" s="127"/>
      <c r="C149" s="128"/>
      <c r="D149" s="12"/>
      <c r="E149" s="24"/>
      <c r="F149" s="4"/>
      <c r="G149" s="4"/>
      <c r="I149" s="24"/>
    </row>
    <row r="150" spans="1:9" s="7" customFormat="1" ht="15.75">
      <c r="A150" s="45"/>
      <c r="B150" s="127"/>
      <c r="C150" s="128"/>
      <c r="D150" s="10"/>
      <c r="E150" s="25"/>
      <c r="F150" s="8"/>
      <c r="G150" s="8"/>
      <c r="I150" s="25"/>
    </row>
    <row r="151" spans="4:9" ht="12.75">
      <c r="D151" s="13"/>
      <c r="E151" s="25"/>
      <c r="F151" s="8"/>
      <c r="G151" s="8"/>
      <c r="I151" s="25"/>
    </row>
    <row r="152" spans="4:9" ht="12.75">
      <c r="D152" s="13"/>
      <c r="E152" s="25"/>
      <c r="F152" s="8"/>
      <c r="G152" s="8"/>
      <c r="I152" s="25"/>
    </row>
    <row r="153" spans="4:9" ht="15.75">
      <c r="D153" s="11"/>
      <c r="E153" s="26"/>
      <c r="F153" s="7"/>
      <c r="G153" s="7"/>
      <c r="I153" s="26"/>
    </row>
  </sheetData>
  <sheetProtection/>
  <mergeCells count="6">
    <mergeCell ref="A3:C3"/>
    <mergeCell ref="B2:C2"/>
    <mergeCell ref="B1:C1"/>
    <mergeCell ref="A7:C7"/>
    <mergeCell ref="B4:C4"/>
    <mergeCell ref="B5:C5"/>
  </mergeCells>
  <printOptions/>
  <pageMargins left="0.7874015748031497" right="0.2755905511811024" top="0.3937007874015748" bottom="0.2755905511811024" header="0.5118110236220472" footer="0.15748031496062992"/>
  <pageSetup horizontalDpi="600" verticalDpi="600" orientation="portrait" paperSize="9" scale="83" r:id="rId1"/>
  <headerFooter alignWithMargins="0">
    <oddFooter>&amp;R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145"/>
  <sheetViews>
    <sheetView tabSelected="1" view="pageBreakPreview" zoomScale="91" zoomScaleSheetLayoutView="91" zoomScalePageLayoutView="0" workbookViewId="0" topLeftCell="A1">
      <selection activeCell="B3" sqref="B3:G3"/>
    </sheetView>
  </sheetViews>
  <sheetFormatPr defaultColWidth="9.00390625" defaultRowHeight="12.75"/>
  <cols>
    <col min="1" max="1" width="65.00390625" style="8" customWidth="1"/>
    <col min="2" max="2" width="24.125" style="46" customWidth="1"/>
    <col min="3" max="3" width="0.12890625" style="8" hidden="1" customWidth="1"/>
    <col min="4" max="4" width="15.25390625" style="79" hidden="1" customWidth="1"/>
    <col min="5" max="5" width="20.25390625" style="101" customWidth="1"/>
    <col min="6" max="6" width="15.25390625" style="102" hidden="1" customWidth="1"/>
    <col min="7" max="7" width="18.375" style="100" customWidth="1"/>
    <col min="8" max="8" width="9.125" style="2" customWidth="1"/>
    <col min="9" max="9" width="10.75390625" style="2" customWidth="1"/>
    <col min="10" max="10" width="15.25390625" style="2" customWidth="1"/>
    <col min="11" max="11" width="14.625" style="2" customWidth="1"/>
    <col min="12" max="12" width="15.125" style="2" customWidth="1"/>
    <col min="13" max="30" width="9.125" style="2" customWidth="1"/>
  </cols>
  <sheetData>
    <row r="1" spans="1:7" ht="12.75">
      <c r="A1" s="28"/>
      <c r="B1" s="185" t="s">
        <v>183</v>
      </c>
      <c r="C1" s="185"/>
      <c r="D1" s="185"/>
      <c r="E1" s="185"/>
      <c r="F1" s="185"/>
      <c r="G1" s="185"/>
    </row>
    <row r="2" spans="1:7" ht="12.75" customHeight="1">
      <c r="A2" s="45"/>
      <c r="B2" s="186" t="s">
        <v>233</v>
      </c>
      <c r="C2" s="186"/>
      <c r="D2" s="186"/>
      <c r="E2" s="186"/>
      <c r="F2" s="186"/>
      <c r="G2" s="186"/>
    </row>
    <row r="3" spans="1:7" ht="41.25" customHeight="1">
      <c r="A3" s="45"/>
      <c r="B3" s="187" t="s">
        <v>200</v>
      </c>
      <c r="C3" s="187"/>
      <c r="D3" s="187"/>
      <c r="E3" s="187"/>
      <c r="F3" s="187"/>
      <c r="G3" s="187"/>
    </row>
    <row r="4" spans="1:7" ht="17.25" customHeight="1">
      <c r="A4" s="45"/>
      <c r="B4" s="196"/>
      <c r="C4" s="196"/>
      <c r="D4" s="81"/>
      <c r="E4" s="183" t="s">
        <v>234</v>
      </c>
      <c r="F4" s="189"/>
      <c r="G4" s="189"/>
    </row>
    <row r="5" spans="1:6" ht="12.75" customHeight="1">
      <c r="A5" s="29"/>
      <c r="B5" s="187"/>
      <c r="C5" s="187"/>
      <c r="D5" s="80"/>
      <c r="E5" s="80"/>
      <c r="F5" s="80"/>
    </row>
    <row r="6" spans="1:3" ht="12.75">
      <c r="A6" s="30"/>
      <c r="B6" s="31"/>
      <c r="C6" s="31"/>
    </row>
    <row r="7" spans="1:7" ht="18.75">
      <c r="A7" s="181" t="s">
        <v>216</v>
      </c>
      <c r="B7" s="181"/>
      <c r="C7" s="181"/>
      <c r="D7" s="181"/>
      <c r="E7" s="181"/>
      <c r="F7" s="181"/>
      <c r="G7" s="181"/>
    </row>
    <row r="8" spans="1:3" ht="12.75">
      <c r="A8" s="30"/>
      <c r="B8" s="86"/>
      <c r="C8" s="30"/>
    </row>
    <row r="9" spans="1:7" ht="13.5" customHeight="1" thickBot="1">
      <c r="A9" s="30"/>
      <c r="B9" s="188" t="s">
        <v>176</v>
      </c>
      <c r="C9" s="188"/>
      <c r="D9" s="188"/>
      <c r="E9" s="188"/>
      <c r="F9" s="188"/>
      <c r="G9" s="188"/>
    </row>
    <row r="10" spans="1:7" ht="20.25" customHeight="1">
      <c r="A10" s="190" t="s">
        <v>65</v>
      </c>
      <c r="B10" s="192" t="s">
        <v>64</v>
      </c>
      <c r="C10" s="88"/>
      <c r="D10" s="88"/>
      <c r="E10" s="194" t="s">
        <v>182</v>
      </c>
      <c r="F10" s="194"/>
      <c r="G10" s="195"/>
    </row>
    <row r="11" spans="1:7" ht="34.5" customHeight="1" thickBot="1">
      <c r="A11" s="191"/>
      <c r="B11" s="193"/>
      <c r="C11" s="87" t="s">
        <v>69</v>
      </c>
      <c r="D11" s="89" t="s">
        <v>178</v>
      </c>
      <c r="E11" s="87">
        <v>2016</v>
      </c>
      <c r="F11" s="103" t="s">
        <v>178</v>
      </c>
      <c r="G11" s="104">
        <v>2017</v>
      </c>
    </row>
    <row r="12" spans="1:7" ht="15.75">
      <c r="A12" s="172" t="s">
        <v>91</v>
      </c>
      <c r="B12" s="173"/>
      <c r="C12" s="174"/>
      <c r="D12" s="175"/>
      <c r="E12" s="176"/>
      <c r="F12" s="177"/>
      <c r="G12" s="176"/>
    </row>
    <row r="13" spans="1:7" s="139" customFormat="1" ht="15.75">
      <c r="A13" s="135" t="s">
        <v>19</v>
      </c>
      <c r="B13" s="67" t="s">
        <v>58</v>
      </c>
      <c r="C13" s="78" t="e">
        <f>C15+C26+C43+C46+C37+C55+C62+C65</f>
        <v>#REF!</v>
      </c>
      <c r="D13" s="78" t="e">
        <f>D15+D26+D43+D46+D37+D55+D62+D65</f>
        <v>#REF!</v>
      </c>
      <c r="E13" s="78">
        <f>E14+E46</f>
        <v>138717280</v>
      </c>
      <c r="F13" s="78" t="e">
        <f>F14+F46</f>
        <v>#REF!</v>
      </c>
      <c r="G13" s="78">
        <f>G14+G46</f>
        <v>142930030</v>
      </c>
    </row>
    <row r="14" spans="1:7" s="139" customFormat="1" ht="15.75">
      <c r="A14" s="135" t="s">
        <v>15</v>
      </c>
      <c r="B14" s="67"/>
      <c r="C14" s="78">
        <f>C15+C26+C43</f>
        <v>153390400</v>
      </c>
      <c r="D14" s="78">
        <f>D15+D26+D43</f>
        <v>0.1365</v>
      </c>
      <c r="E14" s="78">
        <f>E15+E26+E43+E20+E37</f>
        <v>134390440</v>
      </c>
      <c r="F14" s="78">
        <f>F15+F26+F43+F20+F37</f>
        <v>0.3701</v>
      </c>
      <c r="G14" s="78">
        <f>G15+G26+G43+G20+G37</f>
        <v>138469130</v>
      </c>
    </row>
    <row r="15" spans="1:30" s="140" customFormat="1" ht="15.75">
      <c r="A15" s="138" t="s">
        <v>71</v>
      </c>
      <c r="B15" s="67" t="s">
        <v>72</v>
      </c>
      <c r="C15" s="70">
        <f>C16</f>
        <v>150000400</v>
      </c>
      <c r="D15" s="70">
        <f>D16</f>
        <v>0.1245</v>
      </c>
      <c r="E15" s="70">
        <f>E16</f>
        <v>128266000</v>
      </c>
      <c r="F15" s="70">
        <f>F16</f>
        <v>0.1332</v>
      </c>
      <c r="G15" s="70">
        <f>G16</f>
        <v>132113000</v>
      </c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</row>
    <row r="16" spans="1:30" s="144" customFormat="1" ht="15.75">
      <c r="A16" s="138" t="s">
        <v>66</v>
      </c>
      <c r="B16" s="67" t="s">
        <v>73</v>
      </c>
      <c r="C16" s="70">
        <f>C17+C18+C19</f>
        <v>150000400</v>
      </c>
      <c r="D16" s="70">
        <f>D17+D18+D19</f>
        <v>0.1245</v>
      </c>
      <c r="E16" s="70">
        <f>E17+E18+E19</f>
        <v>128266000</v>
      </c>
      <c r="F16" s="70">
        <f>F17+F18+F19</f>
        <v>0.1332</v>
      </c>
      <c r="G16" s="70">
        <f>G17+G18+G19</f>
        <v>132113000</v>
      </c>
      <c r="H16" s="142"/>
      <c r="I16" s="142"/>
      <c r="J16" s="142"/>
      <c r="K16" s="143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</row>
    <row r="17" spans="1:30" s="140" customFormat="1" ht="78.75">
      <c r="A17" s="136" t="s">
        <v>110</v>
      </c>
      <c r="B17" s="69" t="s">
        <v>101</v>
      </c>
      <c r="C17" s="72">
        <v>149942410</v>
      </c>
      <c r="D17" s="153">
        <f>4.15/100</f>
        <v>0.0415</v>
      </c>
      <c r="E17" s="72">
        <v>128146590</v>
      </c>
      <c r="F17" s="124">
        <f>4.44/100</f>
        <v>0.0444</v>
      </c>
      <c r="G17" s="72">
        <v>131990008</v>
      </c>
      <c r="H17" s="139"/>
      <c r="I17" s="139"/>
      <c r="J17" s="145"/>
      <c r="K17" s="146"/>
      <c r="L17" s="146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</row>
    <row r="18" spans="1:30" s="140" customFormat="1" ht="112.5" customHeight="1">
      <c r="A18" s="136" t="s">
        <v>111</v>
      </c>
      <c r="B18" s="69" t="s">
        <v>94</v>
      </c>
      <c r="C18" s="72">
        <v>11595</v>
      </c>
      <c r="D18" s="153">
        <f>4.15/100</f>
        <v>0.0415</v>
      </c>
      <c r="E18" s="72">
        <v>44826</v>
      </c>
      <c r="F18" s="124">
        <f>4.44/100</f>
        <v>0.0444</v>
      </c>
      <c r="G18" s="72">
        <v>46170</v>
      </c>
      <c r="H18" s="139"/>
      <c r="I18" s="139"/>
      <c r="J18" s="145"/>
      <c r="K18" s="146"/>
      <c r="L18" s="146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</row>
    <row r="19" spans="1:30" s="140" customFormat="1" ht="47.25">
      <c r="A19" s="136" t="s">
        <v>113</v>
      </c>
      <c r="B19" s="69" t="s">
        <v>112</v>
      </c>
      <c r="C19" s="72">
        <v>46395</v>
      </c>
      <c r="D19" s="153">
        <f>4.15/100</f>
        <v>0.0415</v>
      </c>
      <c r="E19" s="72">
        <v>74584</v>
      </c>
      <c r="F19" s="124">
        <f>4.44/100</f>
        <v>0.0444</v>
      </c>
      <c r="G19" s="72">
        <v>76822</v>
      </c>
      <c r="H19" s="139"/>
      <c r="I19" s="139"/>
      <c r="J19" s="145"/>
      <c r="K19" s="146"/>
      <c r="L19" s="146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</row>
    <row r="20" spans="1:30" s="140" customFormat="1" ht="33" customHeight="1">
      <c r="A20" s="135" t="s">
        <v>139</v>
      </c>
      <c r="B20" s="67" t="s">
        <v>140</v>
      </c>
      <c r="C20" s="70">
        <f>C21</f>
        <v>2059400</v>
      </c>
      <c r="D20" s="70">
        <f>D21</f>
        <v>0.4243</v>
      </c>
      <c r="E20" s="70">
        <f>E21</f>
        <v>2788440</v>
      </c>
      <c r="F20" s="70">
        <f>F21</f>
        <v>0.1769</v>
      </c>
      <c r="G20" s="70">
        <f>G21</f>
        <v>2911130</v>
      </c>
      <c r="H20" s="139"/>
      <c r="I20" s="139"/>
      <c r="J20" s="145"/>
      <c r="K20" s="146"/>
      <c r="L20" s="146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</row>
    <row r="21" spans="1:30" s="144" customFormat="1" ht="31.5">
      <c r="A21" s="135" t="s">
        <v>137</v>
      </c>
      <c r="B21" s="67" t="s">
        <v>138</v>
      </c>
      <c r="C21" s="70">
        <f>C22+C23+C24+C25</f>
        <v>2059400</v>
      </c>
      <c r="D21" s="70">
        <f>D22+D23+D24+D25</f>
        <v>0.4243</v>
      </c>
      <c r="E21" s="70">
        <f>E22+E23+E24+E25</f>
        <v>2788440</v>
      </c>
      <c r="F21" s="70">
        <f>F22+F23+F24+F25</f>
        <v>0.1769</v>
      </c>
      <c r="G21" s="70">
        <f>G22+G23+G24+G25</f>
        <v>2911130</v>
      </c>
      <c r="H21" s="142"/>
      <c r="I21" s="142"/>
      <c r="J21" s="147"/>
      <c r="K21" s="143"/>
      <c r="L21" s="143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</row>
    <row r="22" spans="1:30" s="140" customFormat="1" ht="35.25" customHeight="1">
      <c r="A22" s="137" t="s">
        <v>135</v>
      </c>
      <c r="B22" s="71" t="s">
        <v>136</v>
      </c>
      <c r="C22" s="72">
        <v>885542</v>
      </c>
      <c r="D22" s="153">
        <f>9.09/100</f>
        <v>0.0909</v>
      </c>
      <c r="E22" s="72">
        <v>1005380</v>
      </c>
      <c r="F22" s="124">
        <f>4.76/100</f>
        <v>0.047599999999999996</v>
      </c>
      <c r="G22" s="72">
        <v>1049620</v>
      </c>
      <c r="H22" s="139"/>
      <c r="I22" s="139"/>
      <c r="J22" s="145"/>
      <c r="K22" s="146"/>
      <c r="L22" s="146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</row>
    <row r="23" spans="1:30" s="140" customFormat="1" ht="53.25" customHeight="1">
      <c r="A23" s="137" t="s">
        <v>133</v>
      </c>
      <c r="B23" s="71" t="s">
        <v>134</v>
      </c>
      <c r="C23" s="72">
        <v>16475</v>
      </c>
      <c r="D23" s="153">
        <f>9.09/100</f>
        <v>0.0909</v>
      </c>
      <c r="E23" s="72">
        <v>20000</v>
      </c>
      <c r="F23" s="124">
        <f>4.31/100</f>
        <v>0.0431</v>
      </c>
      <c r="G23" s="72">
        <v>20880</v>
      </c>
      <c r="H23" s="139"/>
      <c r="I23" s="139"/>
      <c r="J23" s="145"/>
      <c r="K23" s="146"/>
      <c r="L23" s="146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</row>
    <row r="24" spans="1:30" s="140" customFormat="1" ht="63">
      <c r="A24" s="137" t="s">
        <v>131</v>
      </c>
      <c r="B24" s="71" t="s">
        <v>132</v>
      </c>
      <c r="C24" s="72">
        <v>1107957</v>
      </c>
      <c r="D24" s="153">
        <f>7.58/100</f>
        <v>0.0758</v>
      </c>
      <c r="E24" s="72">
        <v>1664270</v>
      </c>
      <c r="F24" s="124">
        <f>4.31/100</f>
        <v>0.0431</v>
      </c>
      <c r="G24" s="72">
        <v>1737500</v>
      </c>
      <c r="H24" s="139"/>
      <c r="I24" s="139"/>
      <c r="J24" s="145"/>
      <c r="K24" s="146"/>
      <c r="L24" s="146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</row>
    <row r="25" spans="1:30" s="140" customFormat="1" ht="63">
      <c r="A25" s="137" t="s">
        <v>129</v>
      </c>
      <c r="B25" s="71" t="s">
        <v>130</v>
      </c>
      <c r="C25" s="72">
        <v>49426</v>
      </c>
      <c r="D25" s="153">
        <f>16.67/100</f>
        <v>0.16670000000000001</v>
      </c>
      <c r="E25" s="72">
        <v>98790</v>
      </c>
      <c r="F25" s="124">
        <f>4.31/100</f>
        <v>0.0431</v>
      </c>
      <c r="G25" s="72">
        <v>103130</v>
      </c>
      <c r="H25" s="139"/>
      <c r="I25" s="139"/>
      <c r="J25" s="145"/>
      <c r="K25" s="146"/>
      <c r="L25" s="146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</row>
    <row r="26" spans="1:30" s="144" customFormat="1" ht="15.75">
      <c r="A26" s="138" t="s">
        <v>75</v>
      </c>
      <c r="B26" s="67" t="s">
        <v>74</v>
      </c>
      <c r="C26" s="70">
        <f>C33+C27+C35</f>
        <v>3096000</v>
      </c>
      <c r="D26" s="37">
        <f>D33</f>
        <v>0.012</v>
      </c>
      <c r="E26" s="105">
        <f>E33+E35+E27</f>
        <v>3166000</v>
      </c>
      <c r="F26" s="105">
        <f>F33+F35+F27</f>
        <v>0.060000000000000005</v>
      </c>
      <c r="G26" s="105">
        <f>G33+G35+G27</f>
        <v>3267000</v>
      </c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</row>
    <row r="27" spans="1:30" s="144" customFormat="1" ht="31.5">
      <c r="A27" s="135" t="s">
        <v>102</v>
      </c>
      <c r="B27" s="67" t="s">
        <v>104</v>
      </c>
      <c r="C27" s="70">
        <f>C28+C31</f>
        <v>200000</v>
      </c>
      <c r="D27" s="70">
        <f>D28+D31</f>
        <v>0.036000000000000004</v>
      </c>
      <c r="E27" s="70">
        <f>E28+E31</f>
        <v>277000</v>
      </c>
      <c r="F27" s="70">
        <f>F28+F31</f>
        <v>0.036000000000000004</v>
      </c>
      <c r="G27" s="70">
        <f>G28+G31</f>
        <v>291000</v>
      </c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</row>
    <row r="28" spans="1:30" s="144" customFormat="1" ht="31.5">
      <c r="A28" s="136" t="s">
        <v>103</v>
      </c>
      <c r="B28" s="69" t="s">
        <v>105</v>
      </c>
      <c r="C28" s="72">
        <f>C29+C30</f>
        <v>114000</v>
      </c>
      <c r="D28" s="72">
        <f>D29+D30</f>
        <v>0.024</v>
      </c>
      <c r="E28" s="72">
        <v>277000</v>
      </c>
      <c r="F28" s="72">
        <f>F29+F30</f>
        <v>0.024</v>
      </c>
      <c r="G28" s="72">
        <v>291000</v>
      </c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</row>
    <row r="29" spans="1:30" s="144" customFormat="1" ht="31.5">
      <c r="A29" s="136" t="s">
        <v>114</v>
      </c>
      <c r="B29" s="69" t="s">
        <v>115</v>
      </c>
      <c r="C29" s="72">
        <v>114000</v>
      </c>
      <c r="D29" s="148">
        <f>1.2/100</f>
        <v>0.012</v>
      </c>
      <c r="E29" s="72">
        <f>C29*D29+C29</f>
        <v>115368</v>
      </c>
      <c r="F29" s="72">
        <f>1.2/100</f>
        <v>0.012</v>
      </c>
      <c r="G29" s="72">
        <f>E29*F29+E29</f>
        <v>116752.416</v>
      </c>
      <c r="H29" s="139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</row>
    <row r="30" spans="1:30" s="144" customFormat="1" ht="47.25" hidden="1">
      <c r="A30" s="136" t="s">
        <v>117</v>
      </c>
      <c r="B30" s="69" t="s">
        <v>116</v>
      </c>
      <c r="C30" s="72">
        <v>0</v>
      </c>
      <c r="D30" s="148">
        <f>1.2/100</f>
        <v>0.012</v>
      </c>
      <c r="E30" s="72">
        <v>0</v>
      </c>
      <c r="F30" s="72">
        <f>1.2/100</f>
        <v>0.012</v>
      </c>
      <c r="G30" s="72">
        <v>0</v>
      </c>
      <c r="H30" s="139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</row>
    <row r="31" spans="1:30" s="151" customFormat="1" ht="47.25" hidden="1">
      <c r="A31" s="135" t="s">
        <v>121</v>
      </c>
      <c r="B31" s="67" t="s">
        <v>118</v>
      </c>
      <c r="C31" s="70">
        <f>C32</f>
        <v>86000</v>
      </c>
      <c r="D31" s="70">
        <f>D32</f>
        <v>0.012</v>
      </c>
      <c r="E31" s="70">
        <f>E32</f>
        <v>0</v>
      </c>
      <c r="F31" s="70">
        <f>F32</f>
        <v>0.012</v>
      </c>
      <c r="G31" s="70">
        <f>G32</f>
        <v>0</v>
      </c>
      <c r="H31" s="149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</row>
    <row r="32" spans="1:30" s="151" customFormat="1" ht="47.25" hidden="1">
      <c r="A32" s="136" t="s">
        <v>120</v>
      </c>
      <c r="B32" s="69" t="s">
        <v>119</v>
      </c>
      <c r="C32" s="72">
        <v>86000</v>
      </c>
      <c r="D32" s="148">
        <f>1.2/100</f>
        <v>0.012</v>
      </c>
      <c r="E32" s="72">
        <v>0</v>
      </c>
      <c r="F32" s="72">
        <f>1.2/100</f>
        <v>0.012</v>
      </c>
      <c r="G32" s="72">
        <v>0</v>
      </c>
      <c r="H32" s="149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</row>
    <row r="33" spans="1:30" s="144" customFormat="1" ht="31.5">
      <c r="A33" s="135" t="s">
        <v>1</v>
      </c>
      <c r="B33" s="67" t="s">
        <v>8</v>
      </c>
      <c r="C33" s="70">
        <f>C34</f>
        <v>2832000</v>
      </c>
      <c r="D33" s="70">
        <f>D34</f>
        <v>0.012</v>
      </c>
      <c r="E33" s="70">
        <f>E34</f>
        <v>2833000</v>
      </c>
      <c r="F33" s="70">
        <f>F34</f>
        <v>0.012</v>
      </c>
      <c r="G33" s="70">
        <f>G34</f>
        <v>2917000</v>
      </c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</row>
    <row r="34" spans="1:30" s="140" customFormat="1" ht="31.5">
      <c r="A34" s="136" t="s">
        <v>1</v>
      </c>
      <c r="B34" s="69" t="s">
        <v>17</v>
      </c>
      <c r="C34" s="72">
        <v>2832000</v>
      </c>
      <c r="D34" s="148">
        <f>1.2/100</f>
        <v>0.012</v>
      </c>
      <c r="E34" s="72">
        <v>2833000</v>
      </c>
      <c r="F34" s="72">
        <f>1.2/100</f>
        <v>0.012</v>
      </c>
      <c r="G34" s="72">
        <v>2917000</v>
      </c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</row>
    <row r="35" spans="1:30" s="140" customFormat="1" ht="47.25">
      <c r="A35" s="135" t="s">
        <v>106</v>
      </c>
      <c r="B35" s="67" t="s">
        <v>108</v>
      </c>
      <c r="C35" s="70">
        <f>C36</f>
        <v>64000</v>
      </c>
      <c r="D35" s="70">
        <f>D36</f>
        <v>0.012</v>
      </c>
      <c r="E35" s="70">
        <f>E36</f>
        <v>56000</v>
      </c>
      <c r="F35" s="70">
        <f>F36</f>
        <v>0.012</v>
      </c>
      <c r="G35" s="70">
        <f>G36</f>
        <v>59000</v>
      </c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</row>
    <row r="36" spans="1:30" s="140" customFormat="1" ht="37.5" customHeight="1">
      <c r="A36" s="136" t="s">
        <v>107</v>
      </c>
      <c r="B36" s="69" t="s">
        <v>109</v>
      </c>
      <c r="C36" s="72">
        <v>64000</v>
      </c>
      <c r="D36" s="148">
        <f>1.2/100</f>
        <v>0.012</v>
      </c>
      <c r="E36" s="72">
        <v>56000</v>
      </c>
      <c r="F36" s="72">
        <f>1.2/100</f>
        <v>0.012</v>
      </c>
      <c r="G36" s="72">
        <v>59000</v>
      </c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</row>
    <row r="37" spans="1:30" s="140" customFormat="1" ht="15.75">
      <c r="A37" s="138" t="s">
        <v>151</v>
      </c>
      <c r="B37" s="67" t="s">
        <v>152</v>
      </c>
      <c r="C37" s="70">
        <f>C38+C40</f>
        <v>5000</v>
      </c>
      <c r="D37" s="70">
        <f>D38+D40</f>
        <v>0</v>
      </c>
      <c r="E37" s="70">
        <f>E38+E40</f>
        <v>6000</v>
      </c>
      <c r="F37" s="70">
        <f>F38+F40</f>
        <v>0</v>
      </c>
      <c r="G37" s="70">
        <f>G38+G40</f>
        <v>6000</v>
      </c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</row>
    <row r="38" spans="1:30" s="140" customFormat="1" ht="15.75">
      <c r="A38" s="138" t="s">
        <v>149</v>
      </c>
      <c r="B38" s="67" t="s">
        <v>150</v>
      </c>
      <c r="C38" s="70">
        <f>C39</f>
        <v>3000</v>
      </c>
      <c r="D38" s="70">
        <f>D39</f>
        <v>0</v>
      </c>
      <c r="E38" s="70">
        <f>E39</f>
        <v>4000</v>
      </c>
      <c r="F38" s="70">
        <f>F39</f>
        <v>0</v>
      </c>
      <c r="G38" s="70">
        <f>G39</f>
        <v>4000</v>
      </c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</row>
    <row r="39" spans="1:30" s="140" customFormat="1" ht="47.25">
      <c r="A39" s="136" t="s">
        <v>147</v>
      </c>
      <c r="B39" s="69" t="s">
        <v>148</v>
      </c>
      <c r="C39" s="72">
        <v>3000</v>
      </c>
      <c r="D39" s="153"/>
      <c r="E39" s="72">
        <v>4000</v>
      </c>
      <c r="F39" s="124"/>
      <c r="G39" s="72">
        <v>4000</v>
      </c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</row>
    <row r="40" spans="1:30" s="144" customFormat="1" ht="15.75">
      <c r="A40" s="135" t="s">
        <v>145</v>
      </c>
      <c r="B40" s="73" t="s">
        <v>146</v>
      </c>
      <c r="C40" s="70">
        <f aca="true" t="shared" si="0" ref="C40:G41">C41</f>
        <v>2000</v>
      </c>
      <c r="D40" s="70">
        <f t="shared" si="0"/>
        <v>0</v>
      </c>
      <c r="E40" s="70">
        <f t="shared" si="0"/>
        <v>2000</v>
      </c>
      <c r="F40" s="70">
        <f t="shared" si="0"/>
        <v>0</v>
      </c>
      <c r="G40" s="70">
        <f t="shared" si="0"/>
        <v>2000</v>
      </c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</row>
    <row r="41" spans="1:30" s="144" customFormat="1" ht="47.25">
      <c r="A41" s="135" t="s">
        <v>143</v>
      </c>
      <c r="B41" s="67" t="s">
        <v>144</v>
      </c>
      <c r="C41" s="70">
        <f t="shared" si="0"/>
        <v>2000</v>
      </c>
      <c r="D41" s="70">
        <f t="shared" si="0"/>
        <v>0</v>
      </c>
      <c r="E41" s="70">
        <f t="shared" si="0"/>
        <v>2000</v>
      </c>
      <c r="F41" s="70">
        <f t="shared" si="0"/>
        <v>0</v>
      </c>
      <c r="G41" s="70">
        <f t="shared" si="0"/>
        <v>2000</v>
      </c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</row>
    <row r="42" spans="1:30" s="140" customFormat="1" ht="78.75">
      <c r="A42" s="136" t="s">
        <v>141</v>
      </c>
      <c r="B42" s="69" t="s">
        <v>142</v>
      </c>
      <c r="C42" s="72">
        <v>2000</v>
      </c>
      <c r="D42" s="153"/>
      <c r="E42" s="72">
        <v>2000</v>
      </c>
      <c r="F42" s="124"/>
      <c r="G42" s="72">
        <v>2000</v>
      </c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</row>
    <row r="43" spans="1:30" s="140" customFormat="1" ht="15.75">
      <c r="A43" s="135" t="s">
        <v>59</v>
      </c>
      <c r="B43" s="67" t="s">
        <v>76</v>
      </c>
      <c r="C43" s="70">
        <f aca="true" t="shared" si="1" ref="C43:G44">C44</f>
        <v>294000</v>
      </c>
      <c r="D43" s="70">
        <f t="shared" si="1"/>
        <v>0</v>
      </c>
      <c r="E43" s="70">
        <f t="shared" si="1"/>
        <v>164000</v>
      </c>
      <c r="F43" s="70">
        <f t="shared" si="1"/>
        <v>0</v>
      </c>
      <c r="G43" s="70">
        <f t="shared" si="1"/>
        <v>172000</v>
      </c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</row>
    <row r="44" spans="1:30" s="140" customFormat="1" ht="31.5">
      <c r="A44" s="135" t="s">
        <v>60</v>
      </c>
      <c r="B44" s="67" t="s">
        <v>61</v>
      </c>
      <c r="C44" s="70">
        <f t="shared" si="1"/>
        <v>294000</v>
      </c>
      <c r="D44" s="70">
        <f t="shared" si="1"/>
        <v>0</v>
      </c>
      <c r="E44" s="70">
        <f t="shared" si="1"/>
        <v>164000</v>
      </c>
      <c r="F44" s="70">
        <f t="shared" si="1"/>
        <v>0</v>
      </c>
      <c r="G44" s="70">
        <f t="shared" si="1"/>
        <v>172000</v>
      </c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</row>
    <row r="45" spans="1:30" s="144" customFormat="1" ht="47.25">
      <c r="A45" s="136" t="s">
        <v>62</v>
      </c>
      <c r="B45" s="69" t="s">
        <v>2</v>
      </c>
      <c r="C45" s="72">
        <v>294000</v>
      </c>
      <c r="D45" s="154"/>
      <c r="E45" s="72">
        <v>164000</v>
      </c>
      <c r="F45" s="123"/>
      <c r="G45" s="72">
        <v>172000</v>
      </c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</row>
    <row r="46" spans="1:30" s="140" customFormat="1" ht="15.75">
      <c r="A46" s="135" t="s">
        <v>89</v>
      </c>
      <c r="B46" s="67"/>
      <c r="C46" s="70" t="e">
        <f>C47+C55+C62+C65</f>
        <v>#REF!</v>
      </c>
      <c r="D46" s="70" t="e">
        <f>D47+D55+D62+D65</f>
        <v>#REF!</v>
      </c>
      <c r="E46" s="70">
        <f>E47+E55+E62+E65+E58</f>
        <v>4326840</v>
      </c>
      <c r="F46" s="70" t="e">
        <f>F47+F55+F62+F65</f>
        <v>#REF!</v>
      </c>
      <c r="G46" s="70">
        <f>G47+G55+G62+G65+G58</f>
        <v>4460900</v>
      </c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</row>
    <row r="47" spans="1:30" s="140" customFormat="1" ht="47.25">
      <c r="A47" s="135" t="s">
        <v>78</v>
      </c>
      <c r="B47" s="67" t="s">
        <v>77</v>
      </c>
      <c r="C47" s="70" t="e">
        <f>C48+C52</f>
        <v>#REF!</v>
      </c>
      <c r="D47" s="70" t="e">
        <f>D48+D52</f>
        <v>#REF!</v>
      </c>
      <c r="E47" s="70">
        <f>E48+E52</f>
        <v>3886800</v>
      </c>
      <c r="F47" s="70" t="e">
        <f>F48+F52</f>
        <v>#REF!</v>
      </c>
      <c r="G47" s="70">
        <f>G48+G52</f>
        <v>4000000</v>
      </c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</row>
    <row r="48" spans="1:30" s="140" customFormat="1" ht="94.5">
      <c r="A48" s="136" t="s">
        <v>96</v>
      </c>
      <c r="B48" s="67" t="s">
        <v>95</v>
      </c>
      <c r="C48" s="70" t="e">
        <f>C51+C50+C49+#REF!</f>
        <v>#REF!</v>
      </c>
      <c r="D48" s="70" t="e">
        <f>D51+D50+D49+#REF!</f>
        <v>#REF!</v>
      </c>
      <c r="E48" s="70">
        <f>E51+E50+E49</f>
        <v>3746800</v>
      </c>
      <c r="F48" s="70" t="e">
        <f>F51+F50+F49+#REF!</f>
        <v>#REF!</v>
      </c>
      <c r="G48" s="70">
        <f>G51+G50+G49</f>
        <v>3860000</v>
      </c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</row>
    <row r="49" spans="1:30" s="140" customFormat="1" ht="78.75">
      <c r="A49" s="136" t="s">
        <v>93</v>
      </c>
      <c r="B49" s="69" t="s">
        <v>92</v>
      </c>
      <c r="C49" s="72">
        <v>700000</v>
      </c>
      <c r="D49" s="153"/>
      <c r="E49" s="72">
        <v>36800</v>
      </c>
      <c r="F49" s="124"/>
      <c r="G49" s="72">
        <v>30000</v>
      </c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</row>
    <row r="50" spans="1:30" s="140" customFormat="1" ht="78.75">
      <c r="A50" s="136" t="s">
        <v>18</v>
      </c>
      <c r="B50" s="69" t="s">
        <v>3</v>
      </c>
      <c r="C50" s="72">
        <v>190000</v>
      </c>
      <c r="D50" s="153"/>
      <c r="E50" s="72">
        <v>210000</v>
      </c>
      <c r="F50" s="124"/>
      <c r="G50" s="72">
        <v>210000</v>
      </c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</row>
    <row r="51" spans="1:30" s="140" customFormat="1" ht="65.25" customHeight="1">
      <c r="A51" s="136" t="s">
        <v>16</v>
      </c>
      <c r="B51" s="69" t="s">
        <v>4</v>
      </c>
      <c r="C51" s="72">
        <v>3150000</v>
      </c>
      <c r="D51" s="153"/>
      <c r="E51" s="72">
        <v>3500000</v>
      </c>
      <c r="F51" s="124"/>
      <c r="G51" s="72">
        <v>3620000</v>
      </c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</row>
    <row r="52" spans="1:30" s="151" customFormat="1" ht="94.5">
      <c r="A52" s="135" t="s">
        <v>123</v>
      </c>
      <c r="B52" s="67" t="s">
        <v>122</v>
      </c>
      <c r="C52" s="70">
        <f aca="true" t="shared" si="2" ref="C52:G53">C53</f>
        <v>99253</v>
      </c>
      <c r="D52" s="70">
        <f t="shared" si="2"/>
        <v>0</v>
      </c>
      <c r="E52" s="70">
        <f t="shared" si="2"/>
        <v>140000</v>
      </c>
      <c r="F52" s="70">
        <f t="shared" si="2"/>
        <v>0</v>
      </c>
      <c r="G52" s="70">
        <f t="shared" si="2"/>
        <v>140000</v>
      </c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0"/>
      <c r="AA52" s="150"/>
      <c r="AB52" s="150"/>
      <c r="AC52" s="150"/>
      <c r="AD52" s="150"/>
    </row>
    <row r="53" spans="1:30" s="151" customFormat="1" ht="94.5">
      <c r="A53" s="135" t="s">
        <v>124</v>
      </c>
      <c r="B53" s="67" t="s">
        <v>125</v>
      </c>
      <c r="C53" s="70">
        <f t="shared" si="2"/>
        <v>99253</v>
      </c>
      <c r="D53" s="70">
        <f t="shared" si="2"/>
        <v>0</v>
      </c>
      <c r="E53" s="70">
        <f t="shared" si="2"/>
        <v>140000</v>
      </c>
      <c r="F53" s="70">
        <f t="shared" si="2"/>
        <v>0</v>
      </c>
      <c r="G53" s="70">
        <f t="shared" si="2"/>
        <v>140000</v>
      </c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</row>
    <row r="54" spans="1:30" s="151" customFormat="1" ht="78.75">
      <c r="A54" s="136" t="s">
        <v>127</v>
      </c>
      <c r="B54" s="69" t="s">
        <v>126</v>
      </c>
      <c r="C54" s="72">
        <v>99253</v>
      </c>
      <c r="D54" s="155"/>
      <c r="E54" s="72">
        <v>140000</v>
      </c>
      <c r="F54" s="156"/>
      <c r="G54" s="72">
        <v>140000</v>
      </c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</row>
    <row r="55" spans="1:30" s="140" customFormat="1" ht="31.5" hidden="1">
      <c r="A55" s="135" t="s">
        <v>80</v>
      </c>
      <c r="B55" s="67" t="s">
        <v>79</v>
      </c>
      <c r="C55" s="70">
        <f>C56</f>
        <v>1000</v>
      </c>
      <c r="D55" s="70">
        <f>D56</f>
        <v>0</v>
      </c>
      <c r="E55" s="70">
        <f>E56</f>
        <v>0</v>
      </c>
      <c r="F55" s="70">
        <f>F56</f>
        <v>0</v>
      </c>
      <c r="G55" s="70">
        <f>G56</f>
        <v>0</v>
      </c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</row>
    <row r="56" spans="1:30" s="144" customFormat="1" ht="15.75" hidden="1">
      <c r="A56" s="136" t="s">
        <v>70</v>
      </c>
      <c r="B56" s="69" t="s">
        <v>81</v>
      </c>
      <c r="C56" s="72">
        <v>1000</v>
      </c>
      <c r="D56" s="154"/>
      <c r="E56" s="70">
        <f>E57</f>
        <v>0</v>
      </c>
      <c r="F56" s="123"/>
      <c r="G56" s="70">
        <f>G57</f>
        <v>0</v>
      </c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</row>
    <row r="57" spans="1:30" s="144" customFormat="1" ht="15.75" hidden="1">
      <c r="A57" s="136" t="s">
        <v>185</v>
      </c>
      <c r="B57" s="69" t="s">
        <v>186</v>
      </c>
      <c r="C57" s="72"/>
      <c r="D57" s="154"/>
      <c r="E57" s="70">
        <v>0</v>
      </c>
      <c r="F57" s="123"/>
      <c r="G57" s="70">
        <v>0</v>
      </c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</row>
    <row r="58" spans="1:29" s="144" customFormat="1" ht="35.25" customHeight="1" hidden="1">
      <c r="A58" s="135" t="s">
        <v>224</v>
      </c>
      <c r="B58" s="67" t="s">
        <v>225</v>
      </c>
      <c r="C58" s="70">
        <f>C59</f>
        <v>75000</v>
      </c>
      <c r="D58" s="154"/>
      <c r="E58" s="70">
        <f>E59</f>
        <v>0</v>
      </c>
      <c r="F58" s="123"/>
      <c r="G58" s="70">
        <f>G59</f>
        <v>0</v>
      </c>
      <c r="H58" s="142"/>
      <c r="I58" s="164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</row>
    <row r="59" spans="1:29" s="140" customFormat="1" ht="84" customHeight="1" hidden="1">
      <c r="A59" s="136" t="s">
        <v>226</v>
      </c>
      <c r="B59" s="69" t="s">
        <v>228</v>
      </c>
      <c r="C59" s="72">
        <f>C60</f>
        <v>75000</v>
      </c>
      <c r="D59" s="154"/>
      <c r="E59" s="70">
        <f>E60</f>
        <v>0</v>
      </c>
      <c r="F59" s="123"/>
      <c r="G59" s="70">
        <f>G60</f>
        <v>0</v>
      </c>
      <c r="H59" s="139"/>
      <c r="I59" s="163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</row>
    <row r="60" spans="1:29" s="140" customFormat="1" ht="102" customHeight="1" hidden="1">
      <c r="A60" s="136" t="s">
        <v>230</v>
      </c>
      <c r="B60" s="69" t="s">
        <v>231</v>
      </c>
      <c r="C60" s="72">
        <f>C61</f>
        <v>75000</v>
      </c>
      <c r="D60" s="154"/>
      <c r="E60" s="70">
        <f>E61</f>
        <v>0</v>
      </c>
      <c r="F60" s="123"/>
      <c r="G60" s="70">
        <f>G61</f>
        <v>0</v>
      </c>
      <c r="H60" s="139"/>
      <c r="I60" s="163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</row>
    <row r="61" spans="1:29" s="140" customFormat="1" ht="80.25" customHeight="1" hidden="1">
      <c r="A61" s="136" t="s">
        <v>227</v>
      </c>
      <c r="B61" s="69" t="s">
        <v>229</v>
      </c>
      <c r="C61" s="72">
        <v>75000</v>
      </c>
      <c r="D61" s="154"/>
      <c r="E61" s="70">
        <v>0</v>
      </c>
      <c r="F61" s="123"/>
      <c r="G61" s="70">
        <v>0</v>
      </c>
      <c r="H61" s="139"/>
      <c r="I61" s="163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</row>
    <row r="62" spans="1:30" s="140" customFormat="1" ht="15.75">
      <c r="A62" s="138" t="s">
        <v>83</v>
      </c>
      <c r="B62" s="67" t="s">
        <v>82</v>
      </c>
      <c r="C62" s="70">
        <f>C64</f>
        <v>473000</v>
      </c>
      <c r="D62" s="70">
        <f>D64</f>
        <v>0</v>
      </c>
      <c r="E62" s="70">
        <f>E64</f>
        <v>405040</v>
      </c>
      <c r="F62" s="70">
        <f>F64</f>
        <v>0</v>
      </c>
      <c r="G62" s="70">
        <f>G64</f>
        <v>424360</v>
      </c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</row>
    <row r="63" spans="1:30" s="140" customFormat="1" ht="31.5">
      <c r="A63" s="135" t="s">
        <v>9</v>
      </c>
      <c r="B63" s="67" t="s">
        <v>14</v>
      </c>
      <c r="C63" s="70">
        <f>C64</f>
        <v>473000</v>
      </c>
      <c r="D63" s="70">
        <f>D64</f>
        <v>0</v>
      </c>
      <c r="E63" s="70">
        <f>E64</f>
        <v>405040</v>
      </c>
      <c r="F63" s="70">
        <f>F64</f>
        <v>0</v>
      </c>
      <c r="G63" s="70">
        <f>G64</f>
        <v>424360</v>
      </c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</row>
    <row r="64" spans="1:30" s="140" customFormat="1" ht="47.25">
      <c r="A64" s="136" t="s">
        <v>5</v>
      </c>
      <c r="B64" s="69" t="s">
        <v>6</v>
      </c>
      <c r="C64" s="72">
        <v>473000</v>
      </c>
      <c r="D64" s="153"/>
      <c r="E64" s="72">
        <v>405040</v>
      </c>
      <c r="F64" s="124"/>
      <c r="G64" s="72">
        <v>424360</v>
      </c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</row>
    <row r="65" spans="1:30" s="140" customFormat="1" ht="15.75">
      <c r="A65" s="135" t="s">
        <v>85</v>
      </c>
      <c r="B65" s="67" t="s">
        <v>84</v>
      </c>
      <c r="C65" s="70">
        <f>C68</f>
        <v>74000</v>
      </c>
      <c r="D65" s="70">
        <f>D68</f>
        <v>0</v>
      </c>
      <c r="E65" s="70">
        <f>E66+E68</f>
        <v>35000</v>
      </c>
      <c r="F65" s="70">
        <f>F68</f>
        <v>0</v>
      </c>
      <c r="G65" s="70">
        <f>G68+G66</f>
        <v>36540</v>
      </c>
      <c r="H65" s="139"/>
      <c r="I65" s="139"/>
      <c r="J65" s="139" t="s">
        <v>128</v>
      </c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</row>
    <row r="66" spans="1:30" s="140" customFormat="1" ht="15.75" hidden="1">
      <c r="A66" s="135" t="s">
        <v>10</v>
      </c>
      <c r="B66" s="67" t="s">
        <v>11</v>
      </c>
      <c r="C66" s="70">
        <f>C67</f>
        <v>0</v>
      </c>
      <c r="D66" s="70">
        <f>D67</f>
        <v>1</v>
      </c>
      <c r="E66" s="70">
        <f>E67</f>
        <v>0</v>
      </c>
      <c r="F66" s="70">
        <f>F67</f>
        <v>1</v>
      </c>
      <c r="G66" s="70">
        <f>G67</f>
        <v>0</v>
      </c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</row>
    <row r="67" spans="1:30" s="144" customFormat="1" ht="31.5" hidden="1">
      <c r="A67" s="136" t="s">
        <v>12</v>
      </c>
      <c r="B67" s="69" t="s">
        <v>13</v>
      </c>
      <c r="C67" s="72">
        <v>0</v>
      </c>
      <c r="D67" s="72">
        <v>1</v>
      </c>
      <c r="E67" s="72">
        <v>0</v>
      </c>
      <c r="F67" s="72">
        <v>1</v>
      </c>
      <c r="G67" s="72">
        <v>0</v>
      </c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  <c r="AB67" s="142"/>
      <c r="AC67" s="142"/>
      <c r="AD67" s="142"/>
    </row>
    <row r="68" spans="1:30" s="140" customFormat="1" ht="15.75">
      <c r="A68" s="135" t="s">
        <v>67</v>
      </c>
      <c r="B68" s="67" t="s">
        <v>86</v>
      </c>
      <c r="C68" s="70">
        <f>C69</f>
        <v>74000</v>
      </c>
      <c r="D68" s="70">
        <f>D69</f>
        <v>0</v>
      </c>
      <c r="E68" s="70">
        <f>E69</f>
        <v>35000</v>
      </c>
      <c r="F68" s="70">
        <f>F69</f>
        <v>0</v>
      </c>
      <c r="G68" s="70">
        <f>G69</f>
        <v>36540</v>
      </c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</row>
    <row r="69" spans="1:30" s="140" customFormat="1" ht="15.75">
      <c r="A69" s="136" t="s">
        <v>57</v>
      </c>
      <c r="B69" s="69" t="s">
        <v>7</v>
      </c>
      <c r="C69" s="72">
        <v>74000</v>
      </c>
      <c r="D69" s="153"/>
      <c r="E69" s="72">
        <v>35000</v>
      </c>
      <c r="F69" s="124"/>
      <c r="G69" s="72">
        <v>36540</v>
      </c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</row>
    <row r="70" spans="1:30" s="140" customFormat="1" ht="15.75">
      <c r="A70" s="135" t="s">
        <v>90</v>
      </c>
      <c r="B70" s="69"/>
      <c r="C70" s="70" t="e">
        <f>C13</f>
        <v>#REF!</v>
      </c>
      <c r="D70" s="70" t="e">
        <f>D13</f>
        <v>#REF!</v>
      </c>
      <c r="E70" s="70">
        <f>E13</f>
        <v>138717280</v>
      </c>
      <c r="F70" s="70" t="e">
        <f>F13</f>
        <v>#REF!</v>
      </c>
      <c r="G70" s="70">
        <f>G13</f>
        <v>142930030</v>
      </c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</row>
    <row r="71" spans="1:30" s="144" customFormat="1" ht="15.75">
      <c r="A71" s="135" t="s">
        <v>187</v>
      </c>
      <c r="B71" s="67" t="s">
        <v>87</v>
      </c>
      <c r="C71" s="70">
        <f>C72</f>
        <v>298178720</v>
      </c>
      <c r="D71" s="70">
        <f>D72</f>
        <v>0</v>
      </c>
      <c r="E71" s="70">
        <f>E72</f>
        <v>200078800</v>
      </c>
      <c r="F71" s="70">
        <f>F72</f>
        <v>3302900</v>
      </c>
      <c r="G71" s="70">
        <f>G72</f>
        <v>227753600</v>
      </c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</row>
    <row r="72" spans="1:30" s="144" customFormat="1" ht="31.5">
      <c r="A72" s="135" t="s">
        <v>27</v>
      </c>
      <c r="B72" s="67" t="s">
        <v>0</v>
      </c>
      <c r="C72" s="70">
        <f>C73+C87+C116+C80</f>
        <v>298178720</v>
      </c>
      <c r="D72" s="70">
        <f>D73+D87+D116+D80</f>
        <v>0</v>
      </c>
      <c r="E72" s="70">
        <f>E73+E87+E116+E80</f>
        <v>200078800</v>
      </c>
      <c r="F72" s="70">
        <f>F73+F87+F116+F80</f>
        <v>3302900</v>
      </c>
      <c r="G72" s="70">
        <f>G73+G87+G116+G80</f>
        <v>227753600</v>
      </c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142"/>
      <c r="W72" s="142"/>
      <c r="X72" s="142"/>
      <c r="Y72" s="142"/>
      <c r="Z72" s="142"/>
      <c r="AA72" s="142"/>
      <c r="AB72" s="142"/>
      <c r="AC72" s="142"/>
      <c r="AD72" s="142"/>
    </row>
    <row r="73" spans="1:30" s="140" customFormat="1" ht="31.5">
      <c r="A73" s="135" t="s">
        <v>28</v>
      </c>
      <c r="B73" s="67" t="s">
        <v>88</v>
      </c>
      <c r="C73" s="70">
        <f>C74+C76+C78</f>
        <v>140967900</v>
      </c>
      <c r="D73" s="70">
        <f>D74+D76+D78</f>
        <v>0</v>
      </c>
      <c r="E73" s="70">
        <f>E74+E76+E78</f>
        <v>55676000</v>
      </c>
      <c r="F73" s="70">
        <f>F74+F76+F78</f>
        <v>1969000</v>
      </c>
      <c r="G73" s="70">
        <f>G74+G76+G78</f>
        <v>78310000</v>
      </c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  <c r="AA73" s="139"/>
      <c r="AB73" s="139"/>
      <c r="AC73" s="139"/>
      <c r="AD73" s="139"/>
    </row>
    <row r="74" spans="1:30" s="140" customFormat="1" ht="15.75">
      <c r="A74" s="135" t="s">
        <v>30</v>
      </c>
      <c r="B74" s="67" t="s">
        <v>31</v>
      </c>
      <c r="C74" s="70">
        <f>C75</f>
        <v>1938000</v>
      </c>
      <c r="D74" s="70">
        <f>D75</f>
        <v>0</v>
      </c>
      <c r="E74" s="70">
        <f>E75</f>
        <v>1969000</v>
      </c>
      <c r="F74" s="70">
        <f>F75</f>
        <v>1969000</v>
      </c>
      <c r="G74" s="70">
        <f>G75</f>
        <v>1969000</v>
      </c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139"/>
      <c r="X74" s="139"/>
      <c r="Y74" s="139"/>
      <c r="Z74" s="139"/>
      <c r="AA74" s="139"/>
      <c r="AB74" s="139"/>
      <c r="AC74" s="139"/>
      <c r="AD74" s="139"/>
    </row>
    <row r="75" spans="1:30" s="140" customFormat="1" ht="31.5">
      <c r="A75" s="136" t="s">
        <v>164</v>
      </c>
      <c r="B75" s="69" t="s">
        <v>26</v>
      </c>
      <c r="C75" s="72">
        <v>1938000</v>
      </c>
      <c r="D75" s="153"/>
      <c r="E75" s="72">
        <v>1969000</v>
      </c>
      <c r="F75" s="72">
        <v>1969000</v>
      </c>
      <c r="G75" s="72">
        <v>1969000</v>
      </c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  <c r="V75" s="139"/>
      <c r="W75" s="139"/>
      <c r="X75" s="139"/>
      <c r="Y75" s="139"/>
      <c r="Z75" s="139"/>
      <c r="AA75" s="139"/>
      <c r="AB75" s="139"/>
      <c r="AC75" s="139"/>
      <c r="AD75" s="139"/>
    </row>
    <row r="76" spans="1:30" s="140" customFormat="1" ht="31.5" hidden="1">
      <c r="A76" s="135" t="s">
        <v>97</v>
      </c>
      <c r="B76" s="67" t="s">
        <v>98</v>
      </c>
      <c r="C76" s="70">
        <f>C77</f>
        <v>33820900</v>
      </c>
      <c r="D76" s="70">
        <f>D77</f>
        <v>0</v>
      </c>
      <c r="E76" s="70">
        <f>E77</f>
        <v>0</v>
      </c>
      <c r="F76" s="70">
        <f>F77</f>
        <v>0</v>
      </c>
      <c r="G76" s="70">
        <f>G77</f>
        <v>0</v>
      </c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139"/>
      <c r="W76" s="139"/>
      <c r="X76" s="139"/>
      <c r="Y76" s="139"/>
      <c r="Z76" s="139"/>
      <c r="AA76" s="139"/>
      <c r="AB76" s="139"/>
      <c r="AC76" s="139"/>
      <c r="AD76" s="139"/>
    </row>
    <row r="77" spans="1:30" s="140" customFormat="1" ht="31.5" hidden="1">
      <c r="A77" s="136" t="s">
        <v>97</v>
      </c>
      <c r="B77" s="69" t="s">
        <v>181</v>
      </c>
      <c r="C77" s="152">
        <v>33820900</v>
      </c>
      <c r="D77" s="153"/>
      <c r="E77" s="72">
        <v>0</v>
      </c>
      <c r="F77" s="124"/>
      <c r="G77" s="72">
        <v>0</v>
      </c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139"/>
      <c r="X77" s="139"/>
      <c r="Y77" s="139"/>
      <c r="Z77" s="139"/>
      <c r="AA77" s="139"/>
      <c r="AB77" s="139"/>
      <c r="AC77" s="139"/>
      <c r="AD77" s="139"/>
    </row>
    <row r="78" spans="1:30" s="144" customFormat="1" ht="31.5">
      <c r="A78" s="135" t="s">
        <v>54</v>
      </c>
      <c r="B78" s="67" t="s">
        <v>29</v>
      </c>
      <c r="C78" s="70">
        <f>C79</f>
        <v>105209000</v>
      </c>
      <c r="D78" s="70">
        <f>D79</f>
        <v>0</v>
      </c>
      <c r="E78" s="70">
        <f>E79</f>
        <v>53707000</v>
      </c>
      <c r="F78" s="70">
        <f>F79</f>
        <v>0</v>
      </c>
      <c r="G78" s="70">
        <f>G79</f>
        <v>76341000</v>
      </c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2"/>
      <c r="U78" s="142"/>
      <c r="V78" s="142"/>
      <c r="W78" s="142"/>
      <c r="X78" s="142"/>
      <c r="Y78" s="142"/>
      <c r="Z78" s="142"/>
      <c r="AA78" s="142"/>
      <c r="AB78" s="142"/>
      <c r="AC78" s="142"/>
      <c r="AD78" s="142"/>
    </row>
    <row r="79" spans="1:30" s="140" customFormat="1" ht="31.5">
      <c r="A79" s="136" t="s">
        <v>55</v>
      </c>
      <c r="B79" s="69" t="s">
        <v>25</v>
      </c>
      <c r="C79" s="72">
        <v>105209000</v>
      </c>
      <c r="D79" s="153"/>
      <c r="E79" s="72">
        <v>53707000</v>
      </c>
      <c r="F79" s="124"/>
      <c r="G79" s="72">
        <v>76341000</v>
      </c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39"/>
      <c r="Z79" s="139"/>
      <c r="AA79" s="139"/>
      <c r="AB79" s="139"/>
      <c r="AC79" s="139"/>
      <c r="AD79" s="139"/>
    </row>
    <row r="80" spans="1:30" s="144" customFormat="1" ht="15.75">
      <c r="A80" s="135" t="s">
        <v>32</v>
      </c>
      <c r="B80" s="67" t="s">
        <v>33</v>
      </c>
      <c r="C80" s="70">
        <f>C81</f>
        <v>7112400</v>
      </c>
      <c r="D80" s="70">
        <f>D81</f>
        <v>0</v>
      </c>
      <c r="E80" s="70">
        <f>E81</f>
        <v>6791000</v>
      </c>
      <c r="F80" s="70">
        <f>F81</f>
        <v>0</v>
      </c>
      <c r="G80" s="70">
        <f>G81</f>
        <v>7021600</v>
      </c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2"/>
      <c r="Z80" s="142"/>
      <c r="AA80" s="142"/>
      <c r="AB80" s="142"/>
      <c r="AC80" s="142"/>
      <c r="AD80" s="142"/>
    </row>
    <row r="81" spans="1:30" s="140" customFormat="1" ht="15.75">
      <c r="A81" s="136" t="s">
        <v>20</v>
      </c>
      <c r="B81" s="69" t="s">
        <v>34</v>
      </c>
      <c r="C81" s="72">
        <f>C82+C83+C84+C85+C86</f>
        <v>7112400</v>
      </c>
      <c r="D81" s="72">
        <f>D82+D83+D84+D85+D86</f>
        <v>0</v>
      </c>
      <c r="E81" s="72">
        <f>E82+E83+E84+E85+E86</f>
        <v>6791000</v>
      </c>
      <c r="F81" s="72">
        <f>F82+F83+F84+F85+F86</f>
        <v>0</v>
      </c>
      <c r="G81" s="72">
        <f>G82+G83+G84+G85+G86</f>
        <v>7021600</v>
      </c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39"/>
      <c r="V81" s="139"/>
      <c r="W81" s="139"/>
      <c r="X81" s="139"/>
      <c r="Y81" s="139"/>
      <c r="Z81" s="139"/>
      <c r="AA81" s="139"/>
      <c r="AB81" s="139"/>
      <c r="AC81" s="139"/>
      <c r="AD81" s="139"/>
    </row>
    <row r="82" spans="1:30" s="140" customFormat="1" ht="83.25" customHeight="1">
      <c r="A82" s="136" t="s">
        <v>162</v>
      </c>
      <c r="B82" s="69" t="s">
        <v>34</v>
      </c>
      <c r="C82" s="72">
        <v>98500</v>
      </c>
      <c r="D82" s="153"/>
      <c r="E82" s="72">
        <v>130000</v>
      </c>
      <c r="F82" s="124"/>
      <c r="G82" s="72">
        <v>118500</v>
      </c>
      <c r="H82" s="139"/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S82" s="139"/>
      <c r="T82" s="139"/>
      <c r="U82" s="139"/>
      <c r="V82" s="139"/>
      <c r="W82" s="139"/>
      <c r="X82" s="139"/>
      <c r="Y82" s="139"/>
      <c r="Z82" s="139"/>
      <c r="AA82" s="139"/>
      <c r="AB82" s="139"/>
      <c r="AC82" s="139"/>
      <c r="AD82" s="139"/>
    </row>
    <row r="83" spans="1:30" s="158" customFormat="1" ht="78.75">
      <c r="A83" s="157" t="s">
        <v>154</v>
      </c>
      <c r="B83" s="69" t="s">
        <v>34</v>
      </c>
      <c r="C83" s="72">
        <v>6753900</v>
      </c>
      <c r="D83" s="153"/>
      <c r="E83" s="72">
        <v>6401000</v>
      </c>
      <c r="F83" s="124"/>
      <c r="G83" s="72">
        <v>6643100</v>
      </c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139"/>
      <c r="S83" s="139"/>
      <c r="T83" s="139"/>
      <c r="U83" s="139"/>
      <c r="V83" s="139"/>
      <c r="W83" s="139"/>
      <c r="X83" s="139"/>
      <c r="Y83" s="139"/>
      <c r="Z83" s="139"/>
      <c r="AA83" s="139"/>
      <c r="AB83" s="139"/>
      <c r="AC83" s="139"/>
      <c r="AD83" s="139"/>
    </row>
    <row r="84" spans="1:7" s="139" customFormat="1" ht="78.75">
      <c r="A84" s="136" t="s">
        <v>159</v>
      </c>
      <c r="B84" s="69" t="s">
        <v>34</v>
      </c>
      <c r="C84" s="72">
        <v>248600</v>
      </c>
      <c r="D84" s="153"/>
      <c r="E84" s="72">
        <v>248600</v>
      </c>
      <c r="F84" s="124"/>
      <c r="G84" s="72">
        <v>248600</v>
      </c>
    </row>
    <row r="85" spans="1:7" s="139" customFormat="1" ht="63">
      <c r="A85" s="136" t="s">
        <v>153</v>
      </c>
      <c r="B85" s="69" t="s">
        <v>34</v>
      </c>
      <c r="C85" s="72">
        <v>11400</v>
      </c>
      <c r="D85" s="153"/>
      <c r="E85" s="72">
        <v>11400</v>
      </c>
      <c r="F85" s="124"/>
      <c r="G85" s="72">
        <v>11400</v>
      </c>
    </row>
    <row r="86" spans="1:7" s="142" customFormat="1" ht="47.25" hidden="1">
      <c r="A86" s="136" t="s">
        <v>177</v>
      </c>
      <c r="B86" s="69" t="s">
        <v>48</v>
      </c>
      <c r="C86" s="72">
        <v>0</v>
      </c>
      <c r="D86" s="154"/>
      <c r="E86" s="72">
        <v>0</v>
      </c>
      <c r="F86" s="124"/>
      <c r="G86" s="72">
        <v>0</v>
      </c>
    </row>
    <row r="87" spans="1:7" s="139" customFormat="1" ht="31.5">
      <c r="A87" s="141" t="s">
        <v>52</v>
      </c>
      <c r="B87" s="67" t="s">
        <v>53</v>
      </c>
      <c r="C87" s="70">
        <f>C88+C92+C94+C96+C98</f>
        <v>133044020</v>
      </c>
      <c r="D87" s="70">
        <f>D88+D92+D94+D96+D98</f>
        <v>0</v>
      </c>
      <c r="E87" s="70">
        <f>E88+E90+E92+E94+E96+E98</f>
        <v>130207600</v>
      </c>
      <c r="F87" s="70">
        <f>F88+F90+F92+F94+F96+F98</f>
        <v>1333900</v>
      </c>
      <c r="G87" s="70">
        <f>G88+G90+G92+G94+G96+G98</f>
        <v>134982800</v>
      </c>
    </row>
    <row r="88" spans="1:30" s="140" customFormat="1" ht="31.5">
      <c r="A88" s="135" t="s">
        <v>35</v>
      </c>
      <c r="B88" s="67" t="s">
        <v>36</v>
      </c>
      <c r="C88" s="70">
        <f>C89</f>
        <v>824500</v>
      </c>
      <c r="D88" s="70">
        <f>D89</f>
        <v>0</v>
      </c>
      <c r="E88" s="70">
        <f>E89</f>
        <v>649500</v>
      </c>
      <c r="F88" s="70">
        <f>F89</f>
        <v>0</v>
      </c>
      <c r="G88" s="70">
        <f>G89</f>
        <v>696300</v>
      </c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X88" s="139"/>
      <c r="Y88" s="139"/>
      <c r="Z88" s="139"/>
      <c r="AA88" s="139"/>
      <c r="AB88" s="139"/>
      <c r="AC88" s="139"/>
      <c r="AD88" s="139"/>
    </row>
    <row r="89" spans="1:30" s="140" customFormat="1" ht="31.5">
      <c r="A89" s="136" t="s">
        <v>167</v>
      </c>
      <c r="B89" s="69" t="s">
        <v>37</v>
      </c>
      <c r="C89" s="72">
        <v>824500</v>
      </c>
      <c r="D89" s="153"/>
      <c r="E89" s="72">
        <v>649500</v>
      </c>
      <c r="F89" s="124"/>
      <c r="G89" s="72">
        <v>696300</v>
      </c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139"/>
      <c r="X89" s="139"/>
      <c r="Y89" s="139"/>
      <c r="Z89" s="139"/>
      <c r="AA89" s="139"/>
      <c r="AB89" s="139"/>
      <c r="AC89" s="139"/>
      <c r="AD89" s="139"/>
    </row>
    <row r="90" spans="1:30" s="140" customFormat="1" ht="63">
      <c r="A90" s="135" t="s">
        <v>198</v>
      </c>
      <c r="B90" s="67" t="s">
        <v>199</v>
      </c>
      <c r="C90" s="70"/>
      <c r="D90" s="154"/>
      <c r="E90" s="70">
        <f>E91</f>
        <v>5200</v>
      </c>
      <c r="F90" s="123"/>
      <c r="G90" s="70">
        <f>G91</f>
        <v>0</v>
      </c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/>
      <c r="X90" s="139"/>
      <c r="Y90" s="139"/>
      <c r="Z90" s="139"/>
      <c r="AA90" s="139"/>
      <c r="AB90" s="139"/>
      <c r="AC90" s="139"/>
      <c r="AD90" s="139"/>
    </row>
    <row r="91" spans="1:30" s="140" customFormat="1" ht="53.25" customHeight="1">
      <c r="A91" s="136" t="s">
        <v>198</v>
      </c>
      <c r="B91" s="69" t="s">
        <v>197</v>
      </c>
      <c r="C91" s="72"/>
      <c r="D91" s="153"/>
      <c r="E91" s="72">
        <v>5200</v>
      </c>
      <c r="F91" s="124"/>
      <c r="G91" s="72">
        <v>0</v>
      </c>
      <c r="H91" s="139"/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  <c r="T91" s="139"/>
      <c r="U91" s="139"/>
      <c r="V91" s="139"/>
      <c r="W91" s="139"/>
      <c r="X91" s="139"/>
      <c r="Y91" s="139"/>
      <c r="Z91" s="139"/>
      <c r="AA91" s="139"/>
      <c r="AB91" s="139"/>
      <c r="AC91" s="139"/>
      <c r="AD91" s="139"/>
    </row>
    <row r="92" spans="1:30" s="140" customFormat="1" ht="47.25">
      <c r="A92" s="135" t="s">
        <v>38</v>
      </c>
      <c r="B92" s="67" t="s">
        <v>39</v>
      </c>
      <c r="C92" s="70">
        <f>C93</f>
        <v>281900</v>
      </c>
      <c r="D92" s="70">
        <f>D93</f>
        <v>0</v>
      </c>
      <c r="E92" s="70">
        <f>E93</f>
        <v>279100</v>
      </c>
      <c r="F92" s="70">
        <f>F93</f>
        <v>0</v>
      </c>
      <c r="G92" s="70">
        <f>G93</f>
        <v>266400</v>
      </c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139"/>
      <c r="V92" s="139"/>
      <c r="W92" s="139"/>
      <c r="X92" s="139"/>
      <c r="Y92" s="139"/>
      <c r="Z92" s="139"/>
      <c r="AA92" s="139"/>
      <c r="AB92" s="139"/>
      <c r="AC92" s="139"/>
      <c r="AD92" s="139"/>
    </row>
    <row r="93" spans="1:7" s="142" customFormat="1" ht="47.25">
      <c r="A93" s="136" t="s">
        <v>166</v>
      </c>
      <c r="B93" s="69" t="s">
        <v>40</v>
      </c>
      <c r="C93" s="72">
        <v>281900</v>
      </c>
      <c r="D93" s="153"/>
      <c r="E93" s="72">
        <v>279100</v>
      </c>
      <c r="F93" s="124"/>
      <c r="G93" s="72">
        <v>266400</v>
      </c>
    </row>
    <row r="94" spans="1:7" s="142" customFormat="1" ht="63">
      <c r="A94" s="135" t="s">
        <v>21</v>
      </c>
      <c r="B94" s="67" t="s">
        <v>41</v>
      </c>
      <c r="C94" s="70">
        <f>C95</f>
        <v>4652100</v>
      </c>
      <c r="D94" s="70">
        <f>D95</f>
        <v>0</v>
      </c>
      <c r="E94" s="70">
        <f>E95</f>
        <v>3160400</v>
      </c>
      <c r="F94" s="70">
        <f>F95</f>
        <v>0</v>
      </c>
      <c r="G94" s="70">
        <f>G95</f>
        <v>3160400</v>
      </c>
    </row>
    <row r="95" spans="1:30" s="140" customFormat="1" ht="63">
      <c r="A95" s="136" t="s">
        <v>157</v>
      </c>
      <c r="B95" s="69" t="s">
        <v>42</v>
      </c>
      <c r="C95" s="72">
        <v>4652100</v>
      </c>
      <c r="D95" s="153"/>
      <c r="E95" s="72">
        <v>3160400</v>
      </c>
      <c r="F95" s="124"/>
      <c r="G95" s="72">
        <v>3160400</v>
      </c>
      <c r="H95" s="139"/>
      <c r="I95" s="139"/>
      <c r="J95" s="139"/>
      <c r="K95" s="139"/>
      <c r="L95" s="139"/>
      <c r="M95" s="139"/>
      <c r="N95" s="139"/>
      <c r="O95" s="139"/>
      <c r="P95" s="139"/>
      <c r="Q95" s="139"/>
      <c r="R95" s="139"/>
      <c r="S95" s="139"/>
      <c r="T95" s="139"/>
      <c r="U95" s="139"/>
      <c r="V95" s="139"/>
      <c r="W95" s="139"/>
      <c r="X95" s="139"/>
      <c r="Y95" s="139"/>
      <c r="Z95" s="139"/>
      <c r="AA95" s="139"/>
      <c r="AB95" s="139"/>
      <c r="AC95" s="139"/>
      <c r="AD95" s="139"/>
    </row>
    <row r="96" spans="1:30" s="140" customFormat="1" ht="97.5" customHeight="1">
      <c r="A96" s="135" t="s">
        <v>43</v>
      </c>
      <c r="B96" s="67" t="s">
        <v>44</v>
      </c>
      <c r="C96" s="70">
        <f>C97</f>
        <v>2376300</v>
      </c>
      <c r="D96" s="70">
        <f>D97</f>
        <v>0</v>
      </c>
      <c r="E96" s="70">
        <f>E97</f>
        <v>2424400</v>
      </c>
      <c r="F96" s="70">
        <f>F97</f>
        <v>0</v>
      </c>
      <c r="G96" s="70">
        <f>G97</f>
        <v>2441800</v>
      </c>
      <c r="H96" s="139"/>
      <c r="I96" s="139"/>
      <c r="J96" s="139"/>
      <c r="K96" s="139"/>
      <c r="L96" s="139"/>
      <c r="M96" s="139"/>
      <c r="N96" s="139"/>
      <c r="O96" s="139"/>
      <c r="P96" s="139"/>
      <c r="Q96" s="139"/>
      <c r="R96" s="139"/>
      <c r="S96" s="139"/>
      <c r="T96" s="139"/>
      <c r="U96" s="139"/>
      <c r="V96" s="139"/>
      <c r="W96" s="139"/>
      <c r="X96" s="139"/>
      <c r="Y96" s="139"/>
      <c r="Z96" s="139"/>
      <c r="AA96" s="139"/>
      <c r="AB96" s="139"/>
      <c r="AC96" s="139"/>
      <c r="AD96" s="139"/>
    </row>
    <row r="97" spans="1:30" s="140" customFormat="1" ht="63">
      <c r="A97" s="159" t="s">
        <v>158</v>
      </c>
      <c r="B97" s="71" t="s">
        <v>45</v>
      </c>
      <c r="C97" s="160">
        <f>2318300+58000</f>
        <v>2376300</v>
      </c>
      <c r="D97" s="153"/>
      <c r="E97" s="72">
        <f>2365300+59100</f>
        <v>2424400</v>
      </c>
      <c r="F97" s="124"/>
      <c r="G97" s="72">
        <f>2382200+59600</f>
        <v>2441800</v>
      </c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9"/>
      <c r="AD97" s="139"/>
    </row>
    <row r="98" spans="1:30" s="140" customFormat="1" ht="15.75">
      <c r="A98" s="135" t="s">
        <v>46</v>
      </c>
      <c r="B98" s="67" t="s">
        <v>47</v>
      </c>
      <c r="C98" s="70">
        <f>C99</f>
        <v>124909220</v>
      </c>
      <c r="D98" s="70">
        <f>D99</f>
        <v>0</v>
      </c>
      <c r="E98" s="70">
        <f>E99</f>
        <v>123689000</v>
      </c>
      <c r="F98" s="70">
        <f>F99</f>
        <v>1333900</v>
      </c>
      <c r="G98" s="70">
        <f>G99</f>
        <v>128417900</v>
      </c>
      <c r="H98" s="139"/>
      <c r="I98" s="139"/>
      <c r="J98" s="139"/>
      <c r="K98" s="139"/>
      <c r="L98" s="139"/>
      <c r="M98" s="139"/>
      <c r="N98" s="139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139"/>
      <c r="AA98" s="139"/>
      <c r="AB98" s="139"/>
      <c r="AC98" s="139"/>
      <c r="AD98" s="139"/>
    </row>
    <row r="99" spans="1:30" s="140" customFormat="1" ht="15.75">
      <c r="A99" s="136" t="s">
        <v>56</v>
      </c>
      <c r="B99" s="69" t="s">
        <v>48</v>
      </c>
      <c r="C99" s="72">
        <f>C100+C101+C102+C103+C104+C105+C106+C107+C108+C109+C110+C111+C112+C113+C114+C115</f>
        <v>124909220</v>
      </c>
      <c r="D99" s="72">
        <f>D100+D101+D102+D103+D104+D105+D106+D107+D108+D109+D110+D111+D112+D113+D114+D115</f>
        <v>0</v>
      </c>
      <c r="E99" s="72">
        <f>E100+E101+E102+E103+E104+E105+E106+E107+E108+E109+E110+E111+E112+E113+E114+E115</f>
        <v>123689000</v>
      </c>
      <c r="F99" s="72">
        <f>F100+F101+F102+F103+F104+F105+F106+F107+F108+F109+F110+F111+F112+F113+F114+F115</f>
        <v>1333900</v>
      </c>
      <c r="G99" s="72">
        <f>G100+G101+G102+G103+G104+G105+G106+G107+G108+G109+G110+G111+G112+G113+G114+G115</f>
        <v>128417900</v>
      </c>
      <c r="H99" s="139"/>
      <c r="I99" s="139"/>
      <c r="J99" s="139"/>
      <c r="K99" s="139"/>
      <c r="L99" s="139"/>
      <c r="M99" s="139"/>
      <c r="N99" s="139"/>
      <c r="O99" s="139"/>
      <c r="P99" s="139"/>
      <c r="Q99" s="139"/>
      <c r="R99" s="139"/>
      <c r="S99" s="139"/>
      <c r="T99" s="139"/>
      <c r="U99" s="139"/>
      <c r="V99" s="139"/>
      <c r="W99" s="139"/>
      <c r="X99" s="139"/>
      <c r="Y99" s="139"/>
      <c r="Z99" s="139"/>
      <c r="AA99" s="139"/>
      <c r="AB99" s="139"/>
      <c r="AC99" s="139"/>
      <c r="AD99" s="139"/>
    </row>
    <row r="100" spans="1:30" s="140" customFormat="1" ht="47.25">
      <c r="A100" s="136" t="s">
        <v>163</v>
      </c>
      <c r="B100" s="69" t="s">
        <v>48</v>
      </c>
      <c r="C100" s="72">
        <v>853000</v>
      </c>
      <c r="D100" s="153"/>
      <c r="E100" s="72">
        <v>881000</v>
      </c>
      <c r="F100" s="124"/>
      <c r="G100" s="72">
        <v>881000</v>
      </c>
      <c r="H100" s="139"/>
      <c r="I100" s="139"/>
      <c r="J100" s="139"/>
      <c r="K100" s="139"/>
      <c r="L100" s="139"/>
      <c r="M100" s="139"/>
      <c r="N100" s="139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  <c r="Y100" s="139"/>
      <c r="Z100" s="139"/>
      <c r="AA100" s="139"/>
      <c r="AB100" s="139"/>
      <c r="AC100" s="139"/>
      <c r="AD100" s="139"/>
    </row>
    <row r="101" spans="1:30" s="140" customFormat="1" ht="31.5">
      <c r="A101" s="136" t="s">
        <v>168</v>
      </c>
      <c r="B101" s="69" t="s">
        <v>48</v>
      </c>
      <c r="C101" s="72">
        <v>170600</v>
      </c>
      <c r="D101" s="153"/>
      <c r="E101" s="72">
        <v>75000</v>
      </c>
      <c r="F101" s="72">
        <v>75000</v>
      </c>
      <c r="G101" s="72">
        <v>75000</v>
      </c>
      <c r="H101" s="139"/>
      <c r="I101" s="139"/>
      <c r="J101" s="139"/>
      <c r="K101" s="139"/>
      <c r="L101" s="139"/>
      <c r="M101" s="139"/>
      <c r="N101" s="139"/>
      <c r="O101" s="139"/>
      <c r="P101" s="139"/>
      <c r="Q101" s="139"/>
      <c r="R101" s="139"/>
      <c r="S101" s="139"/>
      <c r="T101" s="139"/>
      <c r="U101" s="139"/>
      <c r="V101" s="139"/>
      <c r="W101" s="139"/>
      <c r="X101" s="139"/>
      <c r="Y101" s="139"/>
      <c r="Z101" s="139"/>
      <c r="AA101" s="139"/>
      <c r="AB101" s="139"/>
      <c r="AC101" s="139"/>
      <c r="AD101" s="139"/>
    </row>
    <row r="102" spans="1:30" s="140" customFormat="1" ht="94.5">
      <c r="A102" s="136" t="s">
        <v>165</v>
      </c>
      <c r="B102" s="69" t="s">
        <v>48</v>
      </c>
      <c r="C102" s="72">
        <v>6000</v>
      </c>
      <c r="D102" s="153"/>
      <c r="E102" s="72">
        <v>6000</v>
      </c>
      <c r="F102" s="124"/>
      <c r="G102" s="72">
        <v>6000</v>
      </c>
      <c r="H102" s="139"/>
      <c r="I102" s="139"/>
      <c r="J102" s="139"/>
      <c r="K102" s="139"/>
      <c r="L102" s="139"/>
      <c r="M102" s="139"/>
      <c r="N102" s="139"/>
      <c r="O102" s="139"/>
      <c r="P102" s="139"/>
      <c r="Q102" s="139"/>
      <c r="R102" s="139"/>
      <c r="S102" s="139"/>
      <c r="T102" s="139"/>
      <c r="U102" s="139"/>
      <c r="V102" s="139"/>
      <c r="W102" s="139"/>
      <c r="X102" s="139"/>
      <c r="Y102" s="139"/>
      <c r="Z102" s="139"/>
      <c r="AA102" s="139"/>
      <c r="AB102" s="139"/>
      <c r="AC102" s="139"/>
      <c r="AD102" s="139"/>
    </row>
    <row r="103" spans="1:30" s="140" customFormat="1" ht="78.75">
      <c r="A103" s="136" t="s">
        <v>99</v>
      </c>
      <c r="B103" s="69" t="s">
        <v>48</v>
      </c>
      <c r="C103" s="72">
        <v>3200</v>
      </c>
      <c r="D103" s="153"/>
      <c r="E103" s="72">
        <v>3300</v>
      </c>
      <c r="F103" s="124"/>
      <c r="G103" s="72">
        <v>3300</v>
      </c>
      <c r="H103" s="139"/>
      <c r="I103" s="139"/>
      <c r="J103" s="139"/>
      <c r="K103" s="139"/>
      <c r="L103" s="139"/>
      <c r="M103" s="139"/>
      <c r="N103" s="139"/>
      <c r="O103" s="139"/>
      <c r="P103" s="139"/>
      <c r="Q103" s="139"/>
      <c r="R103" s="139"/>
      <c r="S103" s="139"/>
      <c r="T103" s="139"/>
      <c r="U103" s="139"/>
      <c r="V103" s="139"/>
      <c r="W103" s="139"/>
      <c r="X103" s="139"/>
      <c r="Y103" s="139"/>
      <c r="Z103" s="139"/>
      <c r="AA103" s="139"/>
      <c r="AB103" s="139"/>
      <c r="AC103" s="139"/>
      <c r="AD103" s="139"/>
    </row>
    <row r="104" spans="1:30" s="140" customFormat="1" ht="94.5">
      <c r="A104" s="136" t="s">
        <v>169</v>
      </c>
      <c r="B104" s="69" t="s">
        <v>48</v>
      </c>
      <c r="C104" s="72">
        <v>13100</v>
      </c>
      <c r="D104" s="153"/>
      <c r="E104" s="72">
        <v>8600</v>
      </c>
      <c r="F104" s="124"/>
      <c r="G104" s="72">
        <v>8600</v>
      </c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  <c r="T104" s="139"/>
      <c r="U104" s="139"/>
      <c r="V104" s="139"/>
      <c r="W104" s="139"/>
      <c r="X104" s="139"/>
      <c r="Y104" s="139"/>
      <c r="Z104" s="139"/>
      <c r="AA104" s="139"/>
      <c r="AB104" s="139"/>
      <c r="AC104" s="139"/>
      <c r="AD104" s="139"/>
    </row>
    <row r="105" spans="1:7" s="142" customFormat="1" ht="78.75">
      <c r="A105" s="161" t="s">
        <v>155</v>
      </c>
      <c r="B105" s="69" t="s">
        <v>48</v>
      </c>
      <c r="C105" s="72">
        <v>4200</v>
      </c>
      <c r="D105" s="154"/>
      <c r="E105" s="72">
        <v>4400</v>
      </c>
      <c r="F105" s="124"/>
      <c r="G105" s="72">
        <v>4400</v>
      </c>
    </row>
    <row r="106" spans="1:7" s="142" customFormat="1" ht="78.75">
      <c r="A106" s="161" t="s">
        <v>156</v>
      </c>
      <c r="B106" s="69" t="s">
        <v>48</v>
      </c>
      <c r="C106" s="72">
        <v>238100</v>
      </c>
      <c r="D106" s="154"/>
      <c r="E106" s="72">
        <v>219300</v>
      </c>
      <c r="F106" s="124"/>
      <c r="G106" s="72">
        <v>231400</v>
      </c>
    </row>
    <row r="107" spans="1:30" s="140" customFormat="1" ht="63">
      <c r="A107" s="136" t="s">
        <v>170</v>
      </c>
      <c r="B107" s="69" t="s">
        <v>48</v>
      </c>
      <c r="C107" s="72">
        <v>62197900</v>
      </c>
      <c r="D107" s="153"/>
      <c r="E107" s="72">
        <v>67362100</v>
      </c>
      <c r="F107" s="124"/>
      <c r="G107" s="72">
        <v>69763000</v>
      </c>
      <c r="H107" s="139"/>
      <c r="I107" s="139"/>
      <c r="J107" s="139"/>
      <c r="K107" s="139"/>
      <c r="L107" s="139"/>
      <c r="M107" s="139"/>
      <c r="N107" s="139"/>
      <c r="O107" s="139"/>
      <c r="P107" s="139"/>
      <c r="Q107" s="139"/>
      <c r="R107" s="139"/>
      <c r="S107" s="139"/>
      <c r="T107" s="139"/>
      <c r="U107" s="139"/>
      <c r="V107" s="139"/>
      <c r="W107" s="139"/>
      <c r="X107" s="139"/>
      <c r="Y107" s="139"/>
      <c r="Z107" s="139"/>
      <c r="AA107" s="139"/>
      <c r="AB107" s="139"/>
      <c r="AC107" s="139"/>
      <c r="AD107" s="139"/>
    </row>
    <row r="108" spans="1:30" s="140" customFormat="1" ht="63">
      <c r="A108" s="136" t="s">
        <v>161</v>
      </c>
      <c r="B108" s="69" t="s">
        <v>48</v>
      </c>
      <c r="C108" s="72">
        <v>44662200</v>
      </c>
      <c r="D108" s="153"/>
      <c r="E108" s="72">
        <v>39781500</v>
      </c>
      <c r="F108" s="124"/>
      <c r="G108" s="72">
        <v>41404500</v>
      </c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  <c r="T108" s="139"/>
      <c r="U108" s="139"/>
      <c r="V108" s="139"/>
      <c r="W108" s="139"/>
      <c r="X108" s="139"/>
      <c r="Y108" s="139"/>
      <c r="Z108" s="139"/>
      <c r="AA108" s="139"/>
      <c r="AB108" s="139"/>
      <c r="AC108" s="139"/>
      <c r="AD108" s="139"/>
    </row>
    <row r="109" spans="1:7" s="142" customFormat="1" ht="47.25">
      <c r="A109" s="136" t="s">
        <v>100</v>
      </c>
      <c r="B109" s="69" t="s">
        <v>48</v>
      </c>
      <c r="C109" s="72">
        <v>1336900</v>
      </c>
      <c r="D109" s="153"/>
      <c r="E109" s="162">
        <v>1258900</v>
      </c>
      <c r="F109" s="162">
        <v>1258900</v>
      </c>
      <c r="G109" s="162">
        <v>1258900</v>
      </c>
    </row>
    <row r="110" spans="1:30" s="140" customFormat="1" ht="78.75">
      <c r="A110" s="136" t="s">
        <v>160</v>
      </c>
      <c r="B110" s="69" t="s">
        <v>48</v>
      </c>
      <c r="C110" s="72">
        <v>1363000</v>
      </c>
      <c r="D110" s="153"/>
      <c r="E110" s="72">
        <v>0</v>
      </c>
      <c r="F110" s="124"/>
      <c r="G110" s="72">
        <v>0</v>
      </c>
      <c r="H110" s="139"/>
      <c r="I110" s="139"/>
      <c r="J110" s="139"/>
      <c r="K110" s="139"/>
      <c r="L110" s="139"/>
      <c r="M110" s="139"/>
      <c r="N110" s="139"/>
      <c r="O110" s="139"/>
      <c r="P110" s="139"/>
      <c r="Q110" s="139"/>
      <c r="R110" s="139"/>
      <c r="S110" s="139"/>
      <c r="T110" s="139"/>
      <c r="U110" s="139"/>
      <c r="V110" s="139"/>
      <c r="W110" s="139"/>
      <c r="X110" s="139"/>
      <c r="Y110" s="139"/>
      <c r="Z110" s="139"/>
      <c r="AA110" s="139"/>
      <c r="AB110" s="139"/>
      <c r="AC110" s="139"/>
      <c r="AD110" s="139"/>
    </row>
    <row r="111" spans="1:7" s="142" customFormat="1" ht="78.75">
      <c r="A111" s="136" t="s">
        <v>179</v>
      </c>
      <c r="B111" s="69" t="s">
        <v>48</v>
      </c>
      <c r="C111" s="72">
        <v>75100</v>
      </c>
      <c r="D111" s="154"/>
      <c r="E111" s="72">
        <v>78400</v>
      </c>
      <c r="F111" s="124"/>
      <c r="G111" s="72">
        <v>78400</v>
      </c>
    </row>
    <row r="112" spans="1:7" s="142" customFormat="1" ht="78.75">
      <c r="A112" s="136" t="s">
        <v>180</v>
      </c>
      <c r="B112" s="69" t="s">
        <v>48</v>
      </c>
      <c r="C112" s="72">
        <v>13063300</v>
      </c>
      <c r="D112" s="154"/>
      <c r="E112" s="72">
        <v>13091400</v>
      </c>
      <c r="F112" s="124"/>
      <c r="G112" s="72">
        <v>13784300</v>
      </c>
    </row>
    <row r="113" spans="1:7" s="142" customFormat="1" ht="78.75">
      <c r="A113" s="161" t="s">
        <v>171</v>
      </c>
      <c r="B113" s="69" t="s">
        <v>48</v>
      </c>
      <c r="C113" s="72">
        <v>67600</v>
      </c>
      <c r="D113" s="154"/>
      <c r="E113" s="72">
        <v>33800</v>
      </c>
      <c r="F113" s="124"/>
      <c r="G113" s="72">
        <v>33800</v>
      </c>
    </row>
    <row r="114" spans="1:7" s="142" customFormat="1" ht="94.5">
      <c r="A114" s="136" t="s">
        <v>172</v>
      </c>
      <c r="B114" s="69" t="s">
        <v>48</v>
      </c>
      <c r="C114" s="72">
        <v>853000</v>
      </c>
      <c r="D114" s="154"/>
      <c r="E114" s="72">
        <v>881000</v>
      </c>
      <c r="F114" s="124"/>
      <c r="G114" s="72">
        <v>881000</v>
      </c>
    </row>
    <row r="115" spans="1:7" s="142" customFormat="1" ht="83.25" customHeight="1">
      <c r="A115" s="136" t="s">
        <v>173</v>
      </c>
      <c r="B115" s="69" t="s">
        <v>48</v>
      </c>
      <c r="C115" s="72">
        <v>2020</v>
      </c>
      <c r="D115" s="154"/>
      <c r="E115" s="72">
        <v>4300</v>
      </c>
      <c r="F115" s="124"/>
      <c r="G115" s="72">
        <v>4300</v>
      </c>
    </row>
    <row r="116" spans="1:7" s="142" customFormat="1" ht="15.75">
      <c r="A116" s="135" t="s">
        <v>222</v>
      </c>
      <c r="B116" s="75" t="s">
        <v>63</v>
      </c>
      <c r="C116" s="70">
        <f>C117+C119</f>
        <v>17054400</v>
      </c>
      <c r="D116" s="70">
        <f>D117+D119</f>
        <v>0</v>
      </c>
      <c r="E116" s="70">
        <f>E117+E119+E121</f>
        <v>7404200</v>
      </c>
      <c r="F116" s="70">
        <f>F117+F119</f>
        <v>0</v>
      </c>
      <c r="G116" s="70">
        <f>G117+G119+G121</f>
        <v>7439200</v>
      </c>
    </row>
    <row r="117" spans="1:7" s="142" customFormat="1" ht="47.25">
      <c r="A117" s="135" t="s">
        <v>49</v>
      </c>
      <c r="B117" s="75" t="s">
        <v>50</v>
      </c>
      <c r="C117" s="70">
        <f>C118</f>
        <v>17040000</v>
      </c>
      <c r="D117" s="70">
        <f>D118</f>
        <v>0</v>
      </c>
      <c r="E117" s="70">
        <f>E118</f>
        <v>7402000</v>
      </c>
      <c r="F117" s="70">
        <f>F118</f>
        <v>0</v>
      </c>
      <c r="G117" s="70">
        <f>G118</f>
        <v>7437000</v>
      </c>
    </row>
    <row r="118" spans="1:30" s="140" customFormat="1" ht="54.75" customHeight="1">
      <c r="A118" s="136" t="s">
        <v>221</v>
      </c>
      <c r="B118" s="76" t="s">
        <v>51</v>
      </c>
      <c r="C118" s="72">
        <v>17040000</v>
      </c>
      <c r="D118" s="153"/>
      <c r="E118" s="72">
        <v>7402000</v>
      </c>
      <c r="F118" s="124"/>
      <c r="G118" s="72">
        <v>7437000</v>
      </c>
      <c r="H118" s="139"/>
      <c r="I118" s="139"/>
      <c r="J118" s="139"/>
      <c r="K118" s="139"/>
      <c r="L118" s="139"/>
      <c r="M118" s="139"/>
      <c r="N118" s="139"/>
      <c r="O118" s="139"/>
      <c r="P118" s="139"/>
      <c r="Q118" s="139"/>
      <c r="R118" s="139"/>
      <c r="S118" s="139"/>
      <c r="T118" s="139"/>
      <c r="U118" s="139"/>
      <c r="V118" s="139"/>
      <c r="W118" s="139"/>
      <c r="X118" s="139"/>
      <c r="Y118" s="139"/>
      <c r="Z118" s="139"/>
      <c r="AA118" s="139"/>
      <c r="AB118" s="139"/>
      <c r="AC118" s="139"/>
      <c r="AD118" s="139"/>
    </row>
    <row r="119" spans="1:30" s="140" customFormat="1" ht="63">
      <c r="A119" s="135" t="s">
        <v>22</v>
      </c>
      <c r="B119" s="75" t="s">
        <v>23</v>
      </c>
      <c r="C119" s="70">
        <f>C120</f>
        <v>14400</v>
      </c>
      <c r="D119" s="70">
        <f>D120</f>
        <v>0</v>
      </c>
      <c r="E119" s="70">
        <f>E120</f>
        <v>2200</v>
      </c>
      <c r="F119" s="70">
        <f>F120</f>
        <v>0</v>
      </c>
      <c r="G119" s="70">
        <f>G120</f>
        <v>2200</v>
      </c>
      <c r="H119" s="139"/>
      <c r="I119" s="139"/>
      <c r="J119" s="139"/>
      <c r="K119" s="139"/>
      <c r="L119" s="139"/>
      <c r="M119" s="139"/>
      <c r="N119" s="139"/>
      <c r="O119" s="139"/>
      <c r="P119" s="139"/>
      <c r="Q119" s="139"/>
      <c r="R119" s="139"/>
      <c r="S119" s="139"/>
      <c r="T119" s="139"/>
      <c r="U119" s="139"/>
      <c r="V119" s="139"/>
      <c r="W119" s="139"/>
      <c r="X119" s="139"/>
      <c r="Y119" s="139"/>
      <c r="Z119" s="139"/>
      <c r="AA119" s="139"/>
      <c r="AB119" s="139"/>
      <c r="AC119" s="139"/>
      <c r="AD119" s="139"/>
    </row>
    <row r="120" spans="1:30" s="140" customFormat="1" ht="49.5" customHeight="1">
      <c r="A120" s="136" t="s">
        <v>220</v>
      </c>
      <c r="B120" s="76" t="s">
        <v>24</v>
      </c>
      <c r="C120" s="72">
        <v>14400</v>
      </c>
      <c r="D120" s="153"/>
      <c r="E120" s="72">
        <v>2200</v>
      </c>
      <c r="F120" s="124"/>
      <c r="G120" s="72">
        <v>2200</v>
      </c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  <c r="R120" s="139"/>
      <c r="S120" s="139"/>
      <c r="T120" s="139"/>
      <c r="U120" s="139"/>
      <c r="V120" s="139"/>
      <c r="W120" s="139"/>
      <c r="X120" s="139"/>
      <c r="Y120" s="139"/>
      <c r="Z120" s="139"/>
      <c r="AA120" s="139"/>
      <c r="AB120" s="139"/>
      <c r="AC120" s="139"/>
      <c r="AD120" s="139"/>
    </row>
    <row r="121" spans="1:30" s="140" customFormat="1" ht="50.25" customHeight="1" hidden="1">
      <c r="A121" s="135" t="s">
        <v>217</v>
      </c>
      <c r="B121" s="76" t="s">
        <v>215</v>
      </c>
      <c r="C121" s="72"/>
      <c r="D121" s="153"/>
      <c r="E121" s="72">
        <f>E122</f>
        <v>0</v>
      </c>
      <c r="F121" s="124"/>
      <c r="G121" s="72">
        <f>G122</f>
        <v>0</v>
      </c>
      <c r="H121" s="139"/>
      <c r="I121" s="139"/>
      <c r="J121" s="139"/>
      <c r="K121" s="139"/>
      <c r="L121" s="139"/>
      <c r="M121" s="139"/>
      <c r="N121" s="139"/>
      <c r="O121" s="139"/>
      <c r="P121" s="139"/>
      <c r="Q121" s="139"/>
      <c r="R121" s="139"/>
      <c r="S121" s="139"/>
      <c r="T121" s="139"/>
      <c r="U121" s="139"/>
      <c r="V121" s="139"/>
      <c r="W121" s="139"/>
      <c r="X121" s="139"/>
      <c r="Y121" s="139"/>
      <c r="Z121" s="139"/>
      <c r="AA121" s="139"/>
      <c r="AB121" s="139"/>
      <c r="AC121" s="139"/>
      <c r="AD121" s="139"/>
    </row>
    <row r="122" spans="1:30" s="140" customFormat="1" ht="61.5" customHeight="1" hidden="1">
      <c r="A122" s="136" t="s">
        <v>223</v>
      </c>
      <c r="B122" s="76" t="s">
        <v>215</v>
      </c>
      <c r="C122" s="72"/>
      <c r="D122" s="153"/>
      <c r="E122" s="72">
        <v>0</v>
      </c>
      <c r="F122" s="124"/>
      <c r="G122" s="72">
        <v>0</v>
      </c>
      <c r="H122" s="139"/>
      <c r="I122" s="139"/>
      <c r="J122" s="139"/>
      <c r="K122" s="139"/>
      <c r="L122" s="139"/>
      <c r="M122" s="139"/>
      <c r="N122" s="139"/>
      <c r="O122" s="139"/>
      <c r="P122" s="139"/>
      <c r="Q122" s="139"/>
      <c r="R122" s="139"/>
      <c r="S122" s="139"/>
      <c r="T122" s="139"/>
      <c r="U122" s="139"/>
      <c r="V122" s="139"/>
      <c r="W122" s="139"/>
      <c r="X122" s="139"/>
      <c r="Y122" s="139"/>
      <c r="Z122" s="139"/>
      <c r="AA122" s="139"/>
      <c r="AB122" s="139"/>
      <c r="AC122" s="139"/>
      <c r="AD122" s="139"/>
    </row>
    <row r="123" spans="1:7" s="142" customFormat="1" ht="15.75">
      <c r="A123" s="138" t="s">
        <v>68</v>
      </c>
      <c r="B123" s="125"/>
      <c r="C123" s="70" t="e">
        <f>C70+C71</f>
        <v>#REF!</v>
      </c>
      <c r="D123" s="70" t="e">
        <f>D70+D71</f>
        <v>#REF!</v>
      </c>
      <c r="E123" s="70">
        <f>E70+E71</f>
        <v>338796080</v>
      </c>
      <c r="F123" s="70" t="e">
        <f>F70+F71</f>
        <v>#REF!</v>
      </c>
      <c r="G123" s="70">
        <f>G70+G71</f>
        <v>370683630</v>
      </c>
    </row>
    <row r="124" spans="1:7" s="4" customFormat="1" ht="12.75">
      <c r="A124" s="8"/>
      <c r="B124" s="46"/>
      <c r="C124" s="8"/>
      <c r="D124" s="82"/>
      <c r="E124" s="106"/>
      <c r="F124" s="107"/>
      <c r="G124" s="108"/>
    </row>
    <row r="125" ht="12.75">
      <c r="C125" s="77"/>
    </row>
    <row r="136" spans="1:7" s="4" customFormat="1" ht="12.75">
      <c r="A136" s="8"/>
      <c r="B136" s="46"/>
      <c r="C136" s="8"/>
      <c r="D136" s="83"/>
      <c r="E136" s="106"/>
      <c r="F136" s="109"/>
      <c r="G136" s="108"/>
    </row>
    <row r="137" spans="1:7" s="4" customFormat="1" ht="12.75">
      <c r="A137" s="8"/>
      <c r="B137" s="46"/>
      <c r="C137" s="8"/>
      <c r="D137" s="84"/>
      <c r="E137" s="106"/>
      <c r="F137" s="110"/>
      <c r="G137" s="108"/>
    </row>
    <row r="138" spans="2:7" s="8" customFormat="1" ht="12.75">
      <c r="B138" s="46"/>
      <c r="D138" s="79"/>
      <c r="E138" s="111"/>
      <c r="F138" s="102"/>
      <c r="G138" s="112"/>
    </row>
    <row r="139" spans="1:7" s="4" customFormat="1" ht="12.75">
      <c r="A139" s="8"/>
      <c r="B139" s="46"/>
      <c r="C139" s="8"/>
      <c r="D139" s="84"/>
      <c r="E139" s="106"/>
      <c r="F139" s="110"/>
      <c r="G139" s="108"/>
    </row>
    <row r="140" spans="2:7" s="8" customFormat="1" ht="12.75">
      <c r="B140" s="46"/>
      <c r="D140" s="79"/>
      <c r="E140" s="111"/>
      <c r="F140" s="102"/>
      <c r="G140" s="112"/>
    </row>
    <row r="141" spans="1:7" s="4" customFormat="1" ht="12.75">
      <c r="A141" s="8"/>
      <c r="B141" s="46"/>
      <c r="C141" s="8"/>
      <c r="D141" s="84"/>
      <c r="E141" s="106"/>
      <c r="F141" s="110"/>
      <c r="G141" s="108"/>
    </row>
    <row r="142" spans="2:7" s="8" customFormat="1" ht="12.75">
      <c r="B142" s="46"/>
      <c r="D142" s="79"/>
      <c r="E142" s="111"/>
      <c r="F142" s="102"/>
      <c r="G142" s="112"/>
    </row>
    <row r="143" spans="2:7" s="8" customFormat="1" ht="12.75">
      <c r="B143" s="46"/>
      <c r="D143" s="85"/>
      <c r="E143" s="111"/>
      <c r="F143" s="113"/>
      <c r="G143" s="112"/>
    </row>
    <row r="144" spans="2:7" s="8" customFormat="1" ht="12.75">
      <c r="B144" s="46"/>
      <c r="D144" s="85"/>
      <c r="E144" s="111"/>
      <c r="F144" s="113"/>
      <c r="G144" s="112"/>
    </row>
    <row r="145" spans="1:7" s="7" customFormat="1" ht="15.75">
      <c r="A145" s="8"/>
      <c r="B145" s="46"/>
      <c r="C145" s="8"/>
      <c r="D145" s="83"/>
      <c r="E145" s="114"/>
      <c r="F145" s="109"/>
      <c r="G145" s="115"/>
    </row>
  </sheetData>
  <sheetProtection/>
  <mergeCells count="11">
    <mergeCell ref="A10:A11"/>
    <mergeCell ref="B10:B11"/>
    <mergeCell ref="E10:G10"/>
    <mergeCell ref="B4:C4"/>
    <mergeCell ref="B5:C5"/>
    <mergeCell ref="B1:G1"/>
    <mergeCell ref="B2:G2"/>
    <mergeCell ref="B3:G3"/>
    <mergeCell ref="B9:G9"/>
    <mergeCell ref="A7:G7"/>
    <mergeCell ref="E4:G4"/>
  </mergeCells>
  <printOptions/>
  <pageMargins left="0.7874015748031497" right="0.2755905511811024" top="0.3937007874015748" bottom="0.2755905511811024" header="0.5118110236220472" footer="0.15748031496062992"/>
  <pageSetup horizontalDpi="600" verticalDpi="600" orientation="portrait" paperSize="9" scale="6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Н. И.</dc:creator>
  <cp:keywords/>
  <dc:description/>
  <cp:lastModifiedBy>Туренкова</cp:lastModifiedBy>
  <cp:lastPrinted>2014-12-19T07:56:43Z</cp:lastPrinted>
  <dcterms:created xsi:type="dcterms:W3CDTF">2002-10-10T06:25:05Z</dcterms:created>
  <dcterms:modified xsi:type="dcterms:W3CDTF">2014-12-19T07:56:57Z</dcterms:modified>
  <cp:category/>
  <cp:version/>
  <cp:contentType/>
  <cp:contentStatus/>
</cp:coreProperties>
</file>