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46" windowWidth="12120" windowHeight="12030" activeTab="0"/>
  </bookViews>
  <sheets>
    <sheet name="Приложение 8 2013" sheetId="1" r:id="rId1"/>
  </sheets>
  <definedNames>
    <definedName name="Z_18FB4B3D_6581_4D6D_8428_75484CE51182_.wvu.Cols" localSheetId="0" hidden="1">'Приложение 8 2013'!#REF!</definedName>
    <definedName name="Z_18FB4B3D_6581_4D6D_8428_75484CE51182_.wvu.FilterData" localSheetId="0" hidden="1">'Приложение 8 2013'!#REF!</definedName>
    <definedName name="Z_1D9AC605_5B24_4724_9539_BDF235C402BB_.wvu.Cols" localSheetId="0" hidden="1">'Приложение 8 2013'!#REF!</definedName>
    <definedName name="Z_1D9AC605_5B24_4724_9539_BDF235C402BB_.wvu.FilterData" localSheetId="0" hidden="1">'Приложение 8 2013'!$C$12:$E$37</definedName>
    <definedName name="Z_1D9AC605_5B24_4724_9539_BDF235C402BB_.wvu.Rows" localSheetId="0" hidden="1">'Приложение 8 2013'!#REF!,'Приложение 8 2013'!#REF!,'Приложение 8 2013'!#REF!,'Приложение 8 2013'!#REF!</definedName>
    <definedName name="Z_1DADEF3B_E5BE_4B26_B455_C2DD2402EE9C_.wvu.FilterData" localSheetId="0" hidden="1">'Приложение 8 2013'!$C$12:$E$37</definedName>
    <definedName name="Z_27986D1A_92EC_4211_8843_F9BF45CFEF96_.wvu.FilterData" localSheetId="0" hidden="1">'Приложение 8 2013'!$C$12:$E$37</definedName>
    <definedName name="Z_27D4BC15_0705_4611_9BF1_8931FF4F61D8_.wvu.FilterData" localSheetId="0" hidden="1">'Приложение 8 2013'!$C$14:$E$130</definedName>
    <definedName name="Z_3AD357DA_95A1_4FA9_ACF0_B5DAF86FEABE_.wvu.FilterData" localSheetId="0" hidden="1">'Приложение 8 2013'!$C$14:$E$130</definedName>
    <definedName name="Z_3B8078D4_BB5D_4670_8665_236D7FF37F2F_.wvu.FilterData" localSheetId="0" hidden="1">'Приложение 8 2013'!$C$12:$E$37</definedName>
    <definedName name="Z_4F2A1250_AC7D_4368_AD3C_B294832ED46F_.wvu.FilterData" localSheetId="0" hidden="1">'Приложение 8 2013'!$C$12:$E$37</definedName>
    <definedName name="Z_52F50779_E46F_46CB_B672_21F83F11CFC0_.wvu.FilterData" localSheetId="0" hidden="1">'Приложение 8 2013'!$C$14:$E$130</definedName>
    <definedName name="Z_57D42B7B_62E4_49ED_AAD1_1F743D54FBFF_.wvu.FilterData" localSheetId="0" hidden="1">'Приложение 8 2013'!$C$12:$E$37</definedName>
    <definedName name="Z_68479BD0_67C5_4D2D_BAD1_ABF455F4A028_.wvu.FilterData" localSheetId="0" hidden="1">'Приложение 8 2013'!$C$12:$E$37</definedName>
    <definedName name="Z_6C2B4DE0_ED32_402E_9CF5_331A248742F2_.wvu.FilterData" localSheetId="0" hidden="1">'Приложение 8 2013'!$C$14:$F$37</definedName>
    <definedName name="Z_6C64E44E_5EEC_4E76_8DE0_D05569852981_.wvu.Cols" localSheetId="0" hidden="1">'Приложение 8 2013'!#REF!</definedName>
    <definedName name="Z_6C64E44E_5EEC_4E76_8DE0_D05569852981_.wvu.FilterData" localSheetId="0" hidden="1">'Приложение 8 2013'!$C$14:$F$37</definedName>
    <definedName name="Z_6C64E44E_5EEC_4E76_8DE0_D05569852981_.wvu.Rows" localSheetId="0" hidden="1">'Приложение 8 2013'!#REF!</definedName>
    <definedName name="Z_6EB606F5_E5E3_4D04_AD23_20E6958A78A5_.wvu.FilterData" localSheetId="0" hidden="1">'Приложение 8 2013'!$C$12:$E$37</definedName>
    <definedName name="Z_73DD69B9_5F96_461D_B383_B3CA1E2EAFCC_.wvu.FilterData" localSheetId="0" hidden="1">'Приложение 8 2013'!$C$14:$F$37</definedName>
    <definedName name="Z_86880195_63ED_4605_A1EB_ABE92C8CF128_.wvu.Cols" localSheetId="0" hidden="1">'Приложение 8 2013'!#REF!</definedName>
    <definedName name="Z_94C415EC_DE21_4519_B6FE_701D35314296_.wvu.FilterData" localSheetId="0" hidden="1">'Приложение 8 2013'!$C$14:$E$130</definedName>
    <definedName name="Z_9D1423B2_8A54_4709_8198_9B7A1B72E971_.wvu.FilterData" localSheetId="0" hidden="1">'Приложение 8 2013'!$C$12:$E$37</definedName>
    <definedName name="Z_9F4AC197_D546_45B9_A361_987261E9E937_.wvu.Cols" localSheetId="0" hidden="1">'Приложение 8 2013'!#REF!</definedName>
    <definedName name="Z_9F4AC197_D546_45B9_A361_987261E9E937_.wvu.FilterData" localSheetId="0" hidden="1">'Приложение 8 2013'!$C$12:$E$37</definedName>
    <definedName name="Z_ACFDF296_D1C2_4105_94AD_3849A4D53C84_.wvu.FilterData" localSheetId="0" hidden="1">'Приложение 8 2013'!$C$12:$E$37</definedName>
    <definedName name="Z_C39C603E_2B1E_47DF_8AD2_FF53AFD1DD8E_.wvu.FilterData" localSheetId="0" hidden="1">'Приложение 8 2013'!$C$14:$F$37</definedName>
    <definedName name="Z_C449BD61_DCAE_4AD7_8AFD_AE8117A3E8E5_.wvu.FilterData" localSheetId="0" hidden="1">'Приложение 8 2013'!$C$12:$E$37</definedName>
    <definedName name="Z_E7A0A5E2_326E_4423_B79B_E3935D2808CD_.wvu.FilterData" localSheetId="0" hidden="1">'Приложение 8 2013'!$C$14:$F$37</definedName>
    <definedName name="Z_E8179700_29C9_4135_A329_5CABA87BC83B_.wvu.FilterData" localSheetId="0" hidden="1">'Приложение 8 2013'!$C$14:$F$37</definedName>
    <definedName name="Z_EA9DE417_6975_4287_8CAA_F464CF07EB2A_.wvu.FilterData" localSheetId="0" hidden="1">'Приложение 8 2013'!$C$14:$E$130</definedName>
    <definedName name="Z_EF77AE43_8974_43C9_9DB0_453FABE1BA89_.wvu.Cols" localSheetId="0" hidden="1">'Приложение 8 2013'!#REF!</definedName>
    <definedName name="Z_EF77AE43_8974_43C9_9DB0_453FABE1BA89_.wvu.FilterData" localSheetId="0" hidden="1">'Приложение 8 2013'!$C$12:$E$37</definedName>
    <definedName name="Z_FB58BC3C_11FA_4911_9139_937BA550B80E_.wvu.FilterData" localSheetId="0" hidden="1">'Приложение 8 2013'!$C$14:$E$130</definedName>
    <definedName name="_xlnm.Print_Area" localSheetId="0">'Приложение 8 2013'!$A$1:$F$47</definedName>
  </definedNames>
  <calcPr fullCalcOnLoad="1"/>
</workbook>
</file>

<file path=xl/sharedStrings.xml><?xml version="1.0" encoding="utf-8"?>
<sst xmlns="http://schemas.openxmlformats.org/spreadsheetml/2006/main" count="91" uniqueCount="84">
  <si>
    <t>795 01 00</t>
  </si>
  <si>
    <t>795 02 00</t>
  </si>
  <si>
    <t>795 03 00</t>
  </si>
  <si>
    <t>795 04 00</t>
  </si>
  <si>
    <t>Код целевой статьи</t>
  </si>
  <si>
    <t>Наименование программ</t>
  </si>
  <si>
    <t>Сумма</t>
  </si>
  <si>
    <t>тыс. рублей</t>
  </si>
  <si>
    <t>3</t>
  </si>
  <si>
    <t>Перечень</t>
  </si>
  <si>
    <t>795 06 00</t>
  </si>
  <si>
    <t xml:space="preserve">долгосрочных муниципальных целевых программ, </t>
  </si>
  <si>
    <t>Код ведомства</t>
  </si>
  <si>
    <t>2</t>
  </si>
  <si>
    <t>4</t>
  </si>
  <si>
    <t xml:space="preserve">финансируемых из бюджета ЗАТО Видяево </t>
  </si>
  <si>
    <t>795 07 00</t>
  </si>
  <si>
    <t>795 09 00</t>
  </si>
  <si>
    <t>Приложение 8</t>
  </si>
  <si>
    <t>"Сохранение на территории ЗАТО Видяево памятников истории и культуры, содержание мест захоронения военнослужащих, погибших при исполнении воинского долга" на 2011-2013 годы</t>
  </si>
  <si>
    <t>795 11 00</t>
  </si>
  <si>
    <t>795 10 00</t>
  </si>
  <si>
    <t>"Энергосбережение и повышение энергетической эффективности в муниципальном образовании ЗАТО Видяево на период 2010-2014 годы."</t>
  </si>
  <si>
    <t>Комплексная программа профилактики и борьбы с преступностью в ЗАТО Видяево на 2011 - 2013 года</t>
  </si>
  <si>
    <t xml:space="preserve"> "Развитие малого и среднего предпринимательства в ЗАТО Видяево на 2012-2014 годы"</t>
  </si>
  <si>
    <t>795 14 00</t>
  </si>
  <si>
    <t>795 15 00</t>
  </si>
  <si>
    <t>795 16 00</t>
  </si>
  <si>
    <t>софинансирование из обл.</t>
  </si>
  <si>
    <t>софинансирование из мест.бюджета</t>
  </si>
  <si>
    <t>"Повышение эффективно.бюджетных расходов"</t>
  </si>
  <si>
    <t xml:space="preserve">к решению Совета депутатов ЗАТО Видяево </t>
  </si>
  <si>
    <t>в 2013 году</t>
  </si>
  <si>
    <t>«Информирование населения о деятельности органов местного самоуправления ЗАТО Видяево» на 2013-2015 годы</t>
  </si>
  <si>
    <t>«Развитие земельно-имущественных отношений на территории ЗАТО Видяево» на 2013-2015 годы</t>
  </si>
  <si>
    <t>«Охрана окружающей среды ЗАТО Видяево» на 2013-2015 годы</t>
  </si>
  <si>
    <t>"Развитие транспортной инфраструктуры ЗАТО Видяево" на 2013-2015 годы</t>
  </si>
  <si>
    <t>795 12 00</t>
  </si>
  <si>
    <t>795 13 00</t>
  </si>
  <si>
    <t>"Предупреждение и ликвидация последствий чрезвычайных ситуаций, обеспечение условий для нормальной жизнедеятельности населения ЗАТО Видяево" на 2013-2015 годы</t>
  </si>
  <si>
    <t>"Благоустройство территорий ЗАТО Видяево" на 2013-2015 годы</t>
  </si>
  <si>
    <t>795 18 00</t>
  </si>
  <si>
    <t>«Капитальный и текущий ремонт объектов муниципальной собственности ЗАТО Видяево» на 2013-2015 годы</t>
  </si>
  <si>
    <t>795 19 00</t>
  </si>
  <si>
    <t>«Модернизация системы газоснабжения жилищного фонда ЗАТО Видяево» на 2013-2015 годы</t>
  </si>
  <si>
    <t>795 20 00</t>
  </si>
  <si>
    <t>«Противодействие коррупции в ЗАТО Видяево» на 2013-2015 годы</t>
  </si>
  <si>
    <t>795 21 00</t>
  </si>
  <si>
    <t>«Дополнительные меры социальной поддержки отдельных категорий граждан» на 2013-2015 годы</t>
  </si>
  <si>
    <t>795 22 00</t>
  </si>
  <si>
    <t>"Отдых, оздоровление и занятость детей и молодежи ЗАТО Видяево" на 2013-2015 годы</t>
  </si>
  <si>
    <t>795 23 00</t>
  </si>
  <si>
    <t>"Обеспечение выполнения государственных полномочий по опеке и попечительству на территории ЗАТО Видяево" на 2013-2015 годы</t>
  </si>
  <si>
    <t>795 24 00</t>
  </si>
  <si>
    <t>"Обеспечение предоставления услуг (работ) в сфере дошкольного, общего и дополнительного образования в ЗАТО Видяево" на 2013-2015 годы</t>
  </si>
  <si>
    <t>795 25 00</t>
  </si>
  <si>
    <t>"Профилактика наркомании и алкоголизма в молодежной среде ЗАТО Видяево" на 2013-2015 годы</t>
  </si>
  <si>
    <t>795 26 00</t>
  </si>
  <si>
    <t>"Развитие образования в ЗАТО Видяево" на 2013-2015 годы</t>
  </si>
  <si>
    <t>795 26 01</t>
  </si>
  <si>
    <t>Подпрограмма "Строительство и реконструкция зданий образовательных учреждений" на 2013-2015 годы</t>
  </si>
  <si>
    <t>795 26 02</t>
  </si>
  <si>
    <t>Подпрограмма "Модернизация образования ЗАТО Видяево" на 2013-2015 годы</t>
  </si>
  <si>
    <t>795 27 00</t>
  </si>
  <si>
    <t>"Развитие физической культуры и спорта в ЗАТО Видяево" на 2013-2015 годы</t>
  </si>
  <si>
    <t>795 28 00</t>
  </si>
  <si>
    <t>"Развитие культуры в ЗАТО Видяево" на 2013-2015 годы</t>
  </si>
  <si>
    <t>795 29 00</t>
  </si>
  <si>
    <t>"Молодежь ЗАТО Видяево" на 2013-2015 годы</t>
  </si>
  <si>
    <t>795 30 00</t>
  </si>
  <si>
    <t>"Профилактика безнадзорности, правонарушений несовершеннолетних и социального сиротства в ЗАТО Видяево" на 2013-2015 годы</t>
  </si>
  <si>
    <t>795 32 00</t>
  </si>
  <si>
    <t>«Развитие муниципальной службы в городском округе ЗАТО Видяево» на 2013-2015 годы</t>
  </si>
  <si>
    <t>ВСЕГО:</t>
  </si>
  <si>
    <t>914, 917</t>
  </si>
  <si>
    <t>914, 915, 916, 917</t>
  </si>
  <si>
    <t>795 05 00</t>
  </si>
  <si>
    <t>"Повышение безопасности дорожного движения и снижение дорожно-транспортного травматизма в ЗАТО Видяево" на 2011-2013 годы</t>
  </si>
  <si>
    <t xml:space="preserve"> "О внесении изменений в решение Совета депутатов ЗАТО Видяево от 21.12.2012 г. № 86 «Об утверждении бюджета ЗАТО Видяево
на 2013 год и на плановый период 2014 и 2015 годов»
</t>
  </si>
  <si>
    <t>"Подготовка объектов и систем жизнеобеспечения на территории  ЗАТО Видяево к работе в отопительный период» на 2013-2015 годы</t>
  </si>
  <si>
    <t>«Развитие жилищно-коммунального комплекса ЗАТО Видяево»  на 2013-2015 годы</t>
  </si>
  <si>
    <t>"Развитие информационного общества в ЗАТО Видяево на 2012-2013 годы и на перспективу до 2015 года"</t>
  </si>
  <si>
    <t>Повышение эффективности бюджетных расходов ЗАТО Видяево на 2012-2014 годы"</t>
  </si>
  <si>
    <t>от 13.12.2013  № 168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</si>
</sst>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i/>
      <sz val="9"/>
      <color indexed="8"/>
      <name val="Arial"/>
      <family val="2"/>
    </font>
    <font>
      <sz val="12"/>
      <color indexed="10"/>
      <name val="Times New Roman"/>
      <family val="1"/>
    </font>
    <font>
      <sz val="9"/>
      <name val="Arial"/>
      <family val="2"/>
    </font>
    <font>
      <i/>
      <sz val="10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4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25" borderId="0" xfId="0" applyFont="1" applyFill="1" applyAlignment="1">
      <alignment/>
    </xf>
    <xf numFmtId="4" fontId="4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 wrapText="1"/>
    </xf>
    <xf numFmtId="4" fontId="4" fillId="24" borderId="0" xfId="0" applyNumberFormat="1" applyFont="1" applyFill="1" applyAlignment="1">
      <alignment horizontal="center"/>
    </xf>
    <xf numFmtId="4" fontId="13" fillId="0" borderId="0" xfId="0" applyNumberFormat="1" applyFont="1" applyAlignment="1">
      <alignment horizontal="center"/>
    </xf>
    <xf numFmtId="0" fontId="2" fillId="22" borderId="0" xfId="0" applyFont="1" applyFill="1" applyAlignment="1">
      <alignment/>
    </xf>
    <xf numFmtId="0" fontId="14" fillId="22" borderId="0" xfId="0" applyFont="1" applyFill="1" applyAlignment="1">
      <alignment wrapText="1"/>
    </xf>
    <xf numFmtId="4" fontId="3" fillId="22" borderId="0" xfId="0" applyNumberFormat="1" applyFont="1" applyFill="1" applyAlignment="1">
      <alignment horizontal="center"/>
    </xf>
    <xf numFmtId="4" fontId="4" fillId="24" borderId="0" xfId="0" applyNumberFormat="1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10" xfId="58" applyNumberFormat="1" applyFont="1" applyFill="1" applyBorder="1" applyAlignment="1">
      <alignment horizontal="center" vertical="center" wrapText="1"/>
    </xf>
    <xf numFmtId="4" fontId="15" fillId="0" borderId="10" xfId="58" applyNumberFormat="1" applyFont="1" applyFill="1" applyBorder="1" applyAlignment="1">
      <alignment horizontal="center" vertical="center" wrapText="1"/>
    </xf>
    <xf numFmtId="4" fontId="15" fillId="0" borderId="12" xfId="58" applyNumberFormat="1" applyFont="1" applyFill="1" applyBorder="1" applyAlignment="1">
      <alignment horizontal="center" vertical="center" wrapText="1"/>
    </xf>
    <xf numFmtId="4" fontId="15" fillId="0" borderId="13" xfId="58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wrapText="1"/>
    </xf>
    <xf numFmtId="165" fontId="10" fillId="0" borderId="10" xfId="58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16" fillId="26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 wrapText="1"/>
    </xf>
    <xf numFmtId="49" fontId="17" fillId="0" borderId="0" xfId="0" applyNumberFormat="1" applyFont="1" applyFill="1" applyAlignment="1">
      <alignment horizontal="center"/>
    </xf>
    <xf numFmtId="4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165" fontId="18" fillId="0" borderId="10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center" wrapText="1"/>
    </xf>
    <xf numFmtId="4" fontId="16" fillId="0" borderId="0" xfId="0" applyNumberFormat="1" applyFont="1" applyFill="1" applyAlignment="1">
      <alignment horizontal="center"/>
    </xf>
    <xf numFmtId="165" fontId="10" fillId="0" borderId="10" xfId="0" applyNumberFormat="1" applyFont="1" applyFill="1" applyBorder="1" applyAlignment="1">
      <alignment horizontal="right" vertical="center" wrapText="1"/>
    </xf>
    <xf numFmtId="4" fontId="10" fillId="0" borderId="10" xfId="58" applyNumberFormat="1" applyFont="1" applyFill="1" applyBorder="1" applyAlignment="1">
      <alignment horizontal="right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 vertical="center" wrapText="1"/>
    </xf>
    <xf numFmtId="164" fontId="10" fillId="0" borderId="10" xfId="0" applyNumberFormat="1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wrapText="1"/>
    </xf>
    <xf numFmtId="164" fontId="10" fillId="0" borderId="15" xfId="0" applyNumberFormat="1" applyFont="1" applyFill="1" applyBorder="1" applyAlignment="1">
      <alignment horizontal="left" wrapText="1"/>
    </xf>
    <xf numFmtId="164" fontId="10" fillId="0" borderId="16" xfId="0" applyNumberFormat="1" applyFont="1" applyFill="1" applyBorder="1" applyAlignment="1">
      <alignment horizontal="left" wrapText="1"/>
    </xf>
    <xf numFmtId="164" fontId="10" fillId="0" borderId="12" xfId="0" applyNumberFormat="1" applyFont="1" applyFill="1" applyBorder="1" applyAlignment="1">
      <alignment horizontal="left" wrapText="1"/>
    </xf>
    <xf numFmtId="4" fontId="9" fillId="0" borderId="0" xfId="0" applyNumberFormat="1" applyFont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view="pageBreakPreview" zoomScale="75" zoomScaleNormal="95" zoomScaleSheetLayoutView="75" zoomScalePageLayoutView="0" workbookViewId="0" topLeftCell="A1">
      <selection activeCell="E5" sqref="E5:G5"/>
    </sheetView>
  </sheetViews>
  <sheetFormatPr defaultColWidth="9.00390625" defaultRowHeight="12.75"/>
  <cols>
    <col min="1" max="1" width="15.875" style="30" customWidth="1"/>
    <col min="2" max="2" width="13.875" style="30" customWidth="1"/>
    <col min="3" max="3" width="6.25390625" style="41" customWidth="1"/>
    <col min="4" max="4" width="7.625" style="41" customWidth="1"/>
    <col min="5" max="5" width="53.00390625" style="30" customWidth="1"/>
    <col min="6" max="6" width="15.375" style="42" customWidth="1"/>
    <col min="7" max="7" width="10.00390625" style="8" hidden="1" customWidth="1"/>
    <col min="8" max="8" width="9.125" style="9" hidden="1" customWidth="1"/>
    <col min="9" max="9" width="9.125" style="1" hidden="1" customWidth="1"/>
    <col min="10" max="16384" width="9.125" style="3" customWidth="1"/>
  </cols>
  <sheetData>
    <row r="1" spans="2:7" ht="17.25" customHeight="1">
      <c r="B1" s="31"/>
      <c r="C1" s="14"/>
      <c r="D1" s="14"/>
      <c r="E1" s="60" t="s">
        <v>18</v>
      </c>
      <c r="F1" s="60"/>
      <c r="G1" s="5"/>
    </row>
    <row r="2" spans="2:7" ht="13.5" customHeight="1">
      <c r="B2" s="31"/>
      <c r="C2" s="14"/>
      <c r="D2" s="14"/>
      <c r="E2" s="60" t="s">
        <v>31</v>
      </c>
      <c r="F2" s="60"/>
      <c r="G2" s="6"/>
    </row>
    <row r="3" spans="2:7" ht="48.75" customHeight="1">
      <c r="B3" s="31"/>
      <c r="C3" s="14"/>
      <c r="D3" s="14"/>
      <c r="E3" s="60" t="s">
        <v>78</v>
      </c>
      <c r="F3" s="60"/>
      <c r="G3" s="6"/>
    </row>
    <row r="4" spans="2:7" ht="15" customHeight="1">
      <c r="B4" s="31"/>
      <c r="C4" s="15"/>
      <c r="D4" s="15"/>
      <c r="E4" s="60" t="s">
        <v>83</v>
      </c>
      <c r="F4" s="60"/>
      <c r="G4" s="6"/>
    </row>
    <row r="5" spans="2:7" ht="6.75" customHeight="1">
      <c r="B5" s="31"/>
      <c r="C5" s="15"/>
      <c r="D5" s="15"/>
      <c r="E5" s="61"/>
      <c r="F5" s="61"/>
      <c r="G5" s="61"/>
    </row>
    <row r="6" spans="1:7" ht="18" customHeight="1">
      <c r="A6" s="59" t="s">
        <v>9</v>
      </c>
      <c r="B6" s="59"/>
      <c r="C6" s="59"/>
      <c r="D6" s="59"/>
      <c r="E6" s="59"/>
      <c r="F6" s="59"/>
      <c r="G6" s="5"/>
    </row>
    <row r="7" spans="1:7" ht="18" customHeight="1">
      <c r="A7" s="59" t="s">
        <v>11</v>
      </c>
      <c r="B7" s="59"/>
      <c r="C7" s="59"/>
      <c r="D7" s="59"/>
      <c r="E7" s="59"/>
      <c r="F7" s="59"/>
      <c r="G7" s="5"/>
    </row>
    <row r="8" spans="1:7" ht="18" customHeight="1">
      <c r="A8" s="59" t="s">
        <v>15</v>
      </c>
      <c r="B8" s="59"/>
      <c r="C8" s="59"/>
      <c r="D8" s="59"/>
      <c r="E8" s="59"/>
      <c r="F8" s="59"/>
      <c r="G8" s="5"/>
    </row>
    <row r="9" spans="1:7" ht="18" customHeight="1">
      <c r="A9" s="59" t="s">
        <v>32</v>
      </c>
      <c r="B9" s="59"/>
      <c r="C9" s="59"/>
      <c r="D9" s="59"/>
      <c r="E9" s="59"/>
      <c r="F9" s="59"/>
      <c r="G9" s="5"/>
    </row>
    <row r="10" spans="2:7" ht="12" customHeight="1">
      <c r="B10" s="31"/>
      <c r="C10" s="32"/>
      <c r="D10" s="32"/>
      <c r="E10" s="56"/>
      <c r="F10" s="56"/>
      <c r="G10" s="5"/>
    </row>
    <row r="11" spans="2:8" ht="12.75" customHeight="1">
      <c r="B11" s="31"/>
      <c r="C11" s="32"/>
      <c r="D11" s="32"/>
      <c r="E11" s="31"/>
      <c r="F11" s="33" t="s">
        <v>7</v>
      </c>
      <c r="G11" s="55" t="s">
        <v>30</v>
      </c>
      <c r="H11" s="55"/>
    </row>
    <row r="12" spans="1:9" ht="39" customHeight="1">
      <c r="A12" s="29" t="s">
        <v>12</v>
      </c>
      <c r="B12" s="29" t="s">
        <v>4</v>
      </c>
      <c r="C12" s="57" t="s">
        <v>5</v>
      </c>
      <c r="D12" s="57"/>
      <c r="E12" s="57"/>
      <c r="F12" s="34" t="s">
        <v>6</v>
      </c>
      <c r="G12" s="12" t="s">
        <v>29</v>
      </c>
      <c r="H12" s="10" t="s">
        <v>28</v>
      </c>
      <c r="I12" s="2"/>
    </row>
    <row r="13" spans="1:9" ht="13.5" customHeight="1">
      <c r="A13" s="35">
        <v>1</v>
      </c>
      <c r="B13" s="36" t="s">
        <v>13</v>
      </c>
      <c r="C13" s="58" t="s">
        <v>8</v>
      </c>
      <c r="D13" s="58"/>
      <c r="E13" s="58"/>
      <c r="F13" s="37" t="s">
        <v>14</v>
      </c>
      <c r="G13" s="7"/>
      <c r="I13" s="2"/>
    </row>
    <row r="14" spans="1:9" ht="60.75" customHeight="1">
      <c r="A14" s="13">
        <v>914</v>
      </c>
      <c r="B14" s="23" t="s">
        <v>0</v>
      </c>
      <c r="C14" s="50" t="s">
        <v>79</v>
      </c>
      <c r="D14" s="50"/>
      <c r="E14" s="50"/>
      <c r="F14" s="25">
        <f>79.4+0.1</f>
        <v>79.5</v>
      </c>
      <c r="G14" s="16">
        <f aca="true" t="shared" si="0" ref="G14:G32">H14+I14</f>
        <v>79.4</v>
      </c>
      <c r="H14" s="17">
        <v>79.4</v>
      </c>
      <c r="I14" s="2"/>
    </row>
    <row r="15" spans="1:9" ht="30.75" customHeight="1">
      <c r="A15" s="13" t="s">
        <v>74</v>
      </c>
      <c r="B15" s="23" t="s">
        <v>1</v>
      </c>
      <c r="C15" s="50" t="s">
        <v>80</v>
      </c>
      <c r="D15" s="50"/>
      <c r="E15" s="50"/>
      <c r="F15" s="25">
        <f>26695+600-0.1+1800+400+100-100+300-100</f>
        <v>29694.9</v>
      </c>
      <c r="G15" s="16">
        <f t="shared" si="0"/>
        <v>21917</v>
      </c>
      <c r="H15" s="18">
        <v>21917</v>
      </c>
      <c r="I15" s="2"/>
    </row>
    <row r="16" spans="1:10" ht="42.75" customHeight="1">
      <c r="A16" s="13">
        <v>914</v>
      </c>
      <c r="B16" s="23" t="s">
        <v>2</v>
      </c>
      <c r="C16" s="50" t="s">
        <v>33</v>
      </c>
      <c r="D16" s="50"/>
      <c r="E16" s="50"/>
      <c r="F16" s="25">
        <v>3763.2</v>
      </c>
      <c r="G16" s="16">
        <f t="shared" si="0"/>
        <v>3931.6</v>
      </c>
      <c r="H16" s="18">
        <v>3931.6</v>
      </c>
      <c r="I16" s="2"/>
      <c r="J16" s="28"/>
    </row>
    <row r="17" spans="1:9" ht="33" customHeight="1">
      <c r="A17" s="13">
        <v>914</v>
      </c>
      <c r="B17" s="23" t="s">
        <v>3</v>
      </c>
      <c r="C17" s="50" t="s">
        <v>34</v>
      </c>
      <c r="D17" s="50"/>
      <c r="E17" s="50"/>
      <c r="F17" s="25">
        <v>1250</v>
      </c>
      <c r="G17" s="16">
        <f t="shared" si="0"/>
        <v>1250</v>
      </c>
      <c r="H17" s="18">
        <v>1250</v>
      </c>
      <c r="I17" s="2"/>
    </row>
    <row r="18" spans="1:9" ht="48" customHeight="1">
      <c r="A18" s="13">
        <v>914</v>
      </c>
      <c r="B18" s="23" t="s">
        <v>76</v>
      </c>
      <c r="C18" s="52" t="s">
        <v>77</v>
      </c>
      <c r="D18" s="53"/>
      <c r="E18" s="54"/>
      <c r="F18" s="25">
        <f>250+1800+2300</f>
        <v>4350</v>
      </c>
      <c r="G18" s="16"/>
      <c r="H18" s="18"/>
      <c r="I18" s="2"/>
    </row>
    <row r="19" spans="1:9" ht="54" customHeight="1">
      <c r="A19" s="13" t="s">
        <v>74</v>
      </c>
      <c r="B19" s="23" t="s">
        <v>10</v>
      </c>
      <c r="C19" s="51" t="s">
        <v>19</v>
      </c>
      <c r="D19" s="51"/>
      <c r="E19" s="51"/>
      <c r="F19" s="25">
        <f>175+10-35.9</f>
        <v>149.1</v>
      </c>
      <c r="G19" s="16">
        <f t="shared" si="0"/>
        <v>185</v>
      </c>
      <c r="H19" s="18">
        <f>175+10</f>
        <v>185</v>
      </c>
      <c r="I19" s="2"/>
    </row>
    <row r="20" spans="1:9" ht="36" customHeight="1">
      <c r="A20" s="13">
        <v>914</v>
      </c>
      <c r="B20" s="23" t="s">
        <v>16</v>
      </c>
      <c r="C20" s="51" t="s">
        <v>24</v>
      </c>
      <c r="D20" s="51"/>
      <c r="E20" s="51"/>
      <c r="F20" s="25">
        <f>35-15</f>
        <v>20</v>
      </c>
      <c r="G20" s="16">
        <f t="shared" si="0"/>
        <v>35</v>
      </c>
      <c r="H20" s="18">
        <v>35</v>
      </c>
      <c r="I20" s="2"/>
    </row>
    <row r="21" spans="1:9" ht="23.25" customHeight="1">
      <c r="A21" s="13">
        <v>914</v>
      </c>
      <c r="B21" s="23" t="s">
        <v>17</v>
      </c>
      <c r="C21" s="50" t="s">
        <v>35</v>
      </c>
      <c r="D21" s="50"/>
      <c r="E21" s="50"/>
      <c r="F21" s="25">
        <f>166+10</f>
        <v>176</v>
      </c>
      <c r="G21" s="16">
        <f t="shared" si="0"/>
        <v>176</v>
      </c>
      <c r="H21" s="18">
        <f>166+10</f>
        <v>176</v>
      </c>
      <c r="I21" s="2"/>
    </row>
    <row r="22" spans="1:9" ht="52.5" customHeight="1">
      <c r="A22" s="13">
        <v>914</v>
      </c>
      <c r="B22" s="23" t="s">
        <v>21</v>
      </c>
      <c r="C22" s="50" t="s">
        <v>22</v>
      </c>
      <c r="D22" s="50"/>
      <c r="E22" s="50"/>
      <c r="F22" s="25">
        <f>9982.9+1500</f>
        <v>11482.9</v>
      </c>
      <c r="G22" s="16">
        <f t="shared" si="0"/>
        <v>1782.91</v>
      </c>
      <c r="H22" s="19">
        <v>1782.91</v>
      </c>
      <c r="I22" s="2"/>
    </row>
    <row r="23" spans="1:9" ht="45.75" customHeight="1">
      <c r="A23" s="13">
        <v>914</v>
      </c>
      <c r="B23" s="23" t="s">
        <v>20</v>
      </c>
      <c r="C23" s="50" t="s">
        <v>36</v>
      </c>
      <c r="D23" s="50"/>
      <c r="E23" s="50"/>
      <c r="F23" s="25">
        <f>3828.2+500+100+5000</f>
        <v>9428.2</v>
      </c>
      <c r="G23" s="16">
        <f t="shared" si="0"/>
        <v>10128.18</v>
      </c>
      <c r="H23" s="19">
        <v>5128.18</v>
      </c>
      <c r="I23" s="2">
        <v>5000</v>
      </c>
    </row>
    <row r="24" spans="1:9" ht="33" customHeight="1">
      <c r="A24" s="13" t="s">
        <v>74</v>
      </c>
      <c r="B24" s="23" t="s">
        <v>37</v>
      </c>
      <c r="C24" s="50" t="s">
        <v>23</v>
      </c>
      <c r="D24" s="50"/>
      <c r="E24" s="50"/>
      <c r="F24" s="25">
        <f>550+150</f>
        <v>700</v>
      </c>
      <c r="G24" s="16">
        <f t="shared" si="0"/>
        <v>700</v>
      </c>
      <c r="H24" s="18">
        <v>550</v>
      </c>
      <c r="I24" s="2">
        <v>150</v>
      </c>
    </row>
    <row r="25" spans="1:9" ht="33" customHeight="1">
      <c r="A25" s="13" t="s">
        <v>75</v>
      </c>
      <c r="B25" s="23" t="s">
        <v>38</v>
      </c>
      <c r="C25" s="50" t="s">
        <v>81</v>
      </c>
      <c r="D25" s="50"/>
      <c r="E25" s="50"/>
      <c r="F25" s="25">
        <f>2219.1+191+212.2+57.8+10.5+336.5+100</f>
        <v>3127.1</v>
      </c>
      <c r="G25" s="16">
        <f t="shared" si="0"/>
        <v>2680.1</v>
      </c>
      <c r="H25" s="20">
        <f>2219.1+191+212.2+57.8</f>
        <v>2680.1</v>
      </c>
      <c r="I25" s="2"/>
    </row>
    <row r="26" spans="1:9" ht="60.75" customHeight="1">
      <c r="A26" s="13">
        <v>914</v>
      </c>
      <c r="B26" s="23" t="s">
        <v>25</v>
      </c>
      <c r="C26" s="50" t="s">
        <v>39</v>
      </c>
      <c r="D26" s="50"/>
      <c r="E26" s="50"/>
      <c r="F26" s="25">
        <f>1348.5+700+5543+100</f>
        <v>7691.5</v>
      </c>
      <c r="G26" s="16">
        <f t="shared" si="0"/>
        <v>2048.5</v>
      </c>
      <c r="H26" s="18">
        <v>1348.5</v>
      </c>
      <c r="I26" s="2">
        <v>700</v>
      </c>
    </row>
    <row r="27" spans="1:9" ht="60.75" customHeight="1">
      <c r="A27" s="39" t="s">
        <v>75</v>
      </c>
      <c r="B27" s="23" t="s">
        <v>26</v>
      </c>
      <c r="C27" s="50" t="s">
        <v>82</v>
      </c>
      <c r="D27" s="50"/>
      <c r="E27" s="50"/>
      <c r="F27" s="25">
        <f>747+25.1+40.3-9.4+9.1</f>
        <v>812.1</v>
      </c>
      <c r="G27" s="45"/>
      <c r="H27" s="18"/>
      <c r="I27" s="2"/>
    </row>
    <row r="28" spans="1:9" ht="37.5" customHeight="1">
      <c r="A28" s="13">
        <v>914</v>
      </c>
      <c r="B28" s="23" t="s">
        <v>27</v>
      </c>
      <c r="C28" s="50" t="s">
        <v>40</v>
      </c>
      <c r="D28" s="50"/>
      <c r="E28" s="50"/>
      <c r="F28" s="44">
        <f>12498.5+46.5+500-300+15+15-65</f>
        <v>12710</v>
      </c>
      <c r="G28" s="21">
        <f t="shared" si="0"/>
        <v>10679.2</v>
      </c>
      <c r="H28" s="18">
        <v>10679.2</v>
      </c>
      <c r="I28" s="2"/>
    </row>
    <row r="29" spans="1:9" ht="39.75" customHeight="1">
      <c r="A29" s="13">
        <v>914</v>
      </c>
      <c r="B29" s="23" t="s">
        <v>41</v>
      </c>
      <c r="C29" s="50" t="s">
        <v>42</v>
      </c>
      <c r="D29" s="50"/>
      <c r="E29" s="50"/>
      <c r="F29" s="25">
        <f>10895.8+721+23.7+850+450+1000+1350+1500+250-500+5100+14375+500+7681</f>
        <v>44196.5</v>
      </c>
      <c r="G29" s="16">
        <f t="shared" si="0"/>
        <v>14995.8</v>
      </c>
      <c r="H29" s="18">
        <v>9895.8</v>
      </c>
      <c r="I29" s="2">
        <f>2500+750+1850</f>
        <v>5100</v>
      </c>
    </row>
    <row r="30" spans="1:9" ht="34.5" customHeight="1" hidden="1">
      <c r="A30" s="13">
        <v>914</v>
      </c>
      <c r="B30" s="23" t="s">
        <v>43</v>
      </c>
      <c r="C30" s="50" t="s">
        <v>44</v>
      </c>
      <c r="D30" s="50"/>
      <c r="E30" s="50"/>
      <c r="F30" s="25"/>
      <c r="G30" s="16">
        <f t="shared" si="0"/>
        <v>0</v>
      </c>
      <c r="H30" s="17"/>
      <c r="I30" s="2"/>
    </row>
    <row r="31" spans="1:8" s="4" customFormat="1" ht="39.75" customHeight="1">
      <c r="A31" s="13">
        <v>914</v>
      </c>
      <c r="B31" s="23" t="s">
        <v>45</v>
      </c>
      <c r="C31" s="50" t="s">
        <v>46</v>
      </c>
      <c r="D31" s="50"/>
      <c r="E31" s="50"/>
      <c r="F31" s="25">
        <v>4</v>
      </c>
      <c r="G31" s="16">
        <f t="shared" si="0"/>
        <v>4</v>
      </c>
      <c r="H31" s="18">
        <v>4</v>
      </c>
    </row>
    <row r="32" spans="1:9" s="4" customFormat="1" ht="39" customHeight="1">
      <c r="A32" s="13">
        <v>914</v>
      </c>
      <c r="B32" s="23" t="s">
        <v>47</v>
      </c>
      <c r="C32" s="50" t="s">
        <v>48</v>
      </c>
      <c r="D32" s="50"/>
      <c r="E32" s="50"/>
      <c r="F32" s="25">
        <f>272+6.5+15+35</f>
        <v>328.5</v>
      </c>
      <c r="G32" s="16">
        <f t="shared" si="0"/>
        <v>78.5</v>
      </c>
      <c r="H32" s="20">
        <v>72</v>
      </c>
      <c r="I32" s="4">
        <v>6.5</v>
      </c>
    </row>
    <row r="33" spans="1:9" ht="38.25" customHeight="1">
      <c r="A33" s="38" t="s">
        <v>74</v>
      </c>
      <c r="B33" s="23" t="s">
        <v>49</v>
      </c>
      <c r="C33" s="50" t="s">
        <v>50</v>
      </c>
      <c r="D33" s="50"/>
      <c r="E33" s="50"/>
      <c r="F33" s="25">
        <f>1153.6+35.9-128.3</f>
        <v>1061.2</v>
      </c>
      <c r="G33" s="16">
        <f aca="true" t="shared" si="1" ref="G33:G44">H33+I33</f>
        <v>1153.6</v>
      </c>
      <c r="H33" s="18">
        <v>1153.6</v>
      </c>
      <c r="I33" s="2"/>
    </row>
    <row r="34" spans="1:9" ht="33" customHeight="1">
      <c r="A34" s="38">
        <v>917</v>
      </c>
      <c r="B34" s="23" t="s">
        <v>51</v>
      </c>
      <c r="C34" s="50" t="s">
        <v>52</v>
      </c>
      <c r="D34" s="50"/>
      <c r="E34" s="50"/>
      <c r="F34" s="25">
        <v>55</v>
      </c>
      <c r="G34" s="16">
        <f t="shared" si="1"/>
        <v>55</v>
      </c>
      <c r="H34" s="18">
        <v>55</v>
      </c>
      <c r="I34" s="2"/>
    </row>
    <row r="35" spans="1:9" ht="46.5" customHeight="1">
      <c r="A35" s="38">
        <v>917</v>
      </c>
      <c r="B35" s="23" t="s">
        <v>53</v>
      </c>
      <c r="C35" s="50" t="s">
        <v>54</v>
      </c>
      <c r="D35" s="50"/>
      <c r="E35" s="50"/>
      <c r="F35" s="25">
        <f>61369.7+13288.7+1841.1</f>
        <v>76499.5</v>
      </c>
      <c r="G35" s="16">
        <f t="shared" si="1"/>
        <v>74181.05</v>
      </c>
      <c r="H35" s="18">
        <v>59051.25</v>
      </c>
      <c r="I35" s="2">
        <f>6813+6475.7+1841.1</f>
        <v>15129.800000000001</v>
      </c>
    </row>
    <row r="36" spans="1:9" ht="31.5" customHeight="1">
      <c r="A36" s="38">
        <v>917</v>
      </c>
      <c r="B36" s="23" t="s">
        <v>55</v>
      </c>
      <c r="C36" s="50" t="s">
        <v>56</v>
      </c>
      <c r="D36" s="50"/>
      <c r="E36" s="50"/>
      <c r="F36" s="25">
        <v>23</v>
      </c>
      <c r="G36" s="16">
        <f t="shared" si="1"/>
        <v>23</v>
      </c>
      <c r="H36" s="18">
        <v>23</v>
      </c>
      <c r="I36" s="2"/>
    </row>
    <row r="37" spans="1:9" ht="33.75" customHeight="1">
      <c r="A37" s="38">
        <v>917</v>
      </c>
      <c r="B37" s="24" t="s">
        <v>57</v>
      </c>
      <c r="C37" s="49" t="s">
        <v>58</v>
      </c>
      <c r="D37" s="49"/>
      <c r="E37" s="49"/>
      <c r="F37" s="43">
        <f>F38+F39</f>
        <v>14167.6</v>
      </c>
      <c r="G37" s="16" t="e">
        <f t="shared" si="1"/>
        <v>#REF!</v>
      </c>
      <c r="H37" s="22" t="e">
        <f>H38+H39+#REF!</f>
        <v>#REF!</v>
      </c>
      <c r="I37" s="2"/>
    </row>
    <row r="38" spans="1:9" ht="30" customHeight="1">
      <c r="A38" s="38">
        <v>914</v>
      </c>
      <c r="B38" s="24" t="s">
        <v>59</v>
      </c>
      <c r="C38" s="49" t="s">
        <v>60</v>
      </c>
      <c r="D38" s="49"/>
      <c r="E38" s="49"/>
      <c r="F38" s="43">
        <v>5000</v>
      </c>
      <c r="G38" s="16">
        <f t="shared" si="1"/>
        <v>5000</v>
      </c>
      <c r="H38" s="22">
        <v>5000</v>
      </c>
      <c r="I38" s="2"/>
    </row>
    <row r="39" spans="1:8" ht="33" customHeight="1">
      <c r="A39" s="38" t="s">
        <v>74</v>
      </c>
      <c r="B39" s="24" t="s">
        <v>61</v>
      </c>
      <c r="C39" s="49" t="s">
        <v>62</v>
      </c>
      <c r="D39" s="49"/>
      <c r="E39" s="49"/>
      <c r="F39" s="43">
        <f>8898.5+44+55.1-100+270</f>
        <v>9167.6</v>
      </c>
      <c r="G39" s="16">
        <f t="shared" si="1"/>
        <v>12024.36</v>
      </c>
      <c r="H39" s="22">
        <v>12024.36</v>
      </c>
    </row>
    <row r="40" spans="1:9" ht="33" customHeight="1">
      <c r="A40" s="38">
        <v>917</v>
      </c>
      <c r="B40" s="24" t="s">
        <v>63</v>
      </c>
      <c r="C40" s="49" t="s">
        <v>64</v>
      </c>
      <c r="D40" s="49"/>
      <c r="E40" s="49"/>
      <c r="F40" s="43">
        <f>28486.5-1365+382+2051.8+100</f>
        <v>29655.3</v>
      </c>
      <c r="G40" s="16">
        <f t="shared" si="1"/>
        <v>27841.1</v>
      </c>
      <c r="H40" s="22">
        <v>25407.3</v>
      </c>
      <c r="I40" s="1">
        <f>382+2051.8</f>
        <v>2433.8</v>
      </c>
    </row>
    <row r="41" spans="1:9" ht="31.5" customHeight="1">
      <c r="A41" s="38" t="s">
        <v>74</v>
      </c>
      <c r="B41" s="24" t="s">
        <v>65</v>
      </c>
      <c r="C41" s="49" t="s">
        <v>66</v>
      </c>
      <c r="D41" s="49"/>
      <c r="E41" s="49"/>
      <c r="F41" s="43">
        <f>14828.9+345+500+100+300+80+2463.4+1775.8+128.3</f>
        <v>20521.399999999998</v>
      </c>
      <c r="G41" s="16">
        <f t="shared" si="1"/>
        <v>17458.86</v>
      </c>
      <c r="H41" s="22">
        <f>12979.66+240</f>
        <v>13219.66</v>
      </c>
      <c r="I41" s="1">
        <f>2463.4+1775.8</f>
        <v>4239.2</v>
      </c>
    </row>
    <row r="42" spans="1:8" ht="37.5" customHeight="1">
      <c r="A42" s="38">
        <v>917</v>
      </c>
      <c r="B42" s="24" t="s">
        <v>67</v>
      </c>
      <c r="C42" s="49" t="s">
        <v>68</v>
      </c>
      <c r="D42" s="49"/>
      <c r="E42" s="49"/>
      <c r="F42" s="43">
        <v>150</v>
      </c>
      <c r="G42" s="16">
        <f t="shared" si="1"/>
        <v>150</v>
      </c>
      <c r="H42" s="22">
        <v>150</v>
      </c>
    </row>
    <row r="43" spans="1:8" ht="55.5" customHeight="1">
      <c r="A43" s="38">
        <v>917</v>
      </c>
      <c r="B43" s="23" t="s">
        <v>69</v>
      </c>
      <c r="C43" s="50" t="s">
        <v>70</v>
      </c>
      <c r="D43" s="50"/>
      <c r="E43" s="50"/>
      <c r="F43" s="25">
        <v>75</v>
      </c>
      <c r="G43" s="16">
        <f t="shared" si="1"/>
        <v>75</v>
      </c>
      <c r="H43" s="18">
        <v>75</v>
      </c>
    </row>
    <row r="44" spans="1:9" s="27" customFormat="1" ht="38.25" customHeight="1">
      <c r="A44" s="39" t="s">
        <v>75</v>
      </c>
      <c r="B44" s="23" t="s">
        <v>71</v>
      </c>
      <c r="C44" s="50" t="s">
        <v>72</v>
      </c>
      <c r="D44" s="50"/>
      <c r="E44" s="50"/>
      <c r="F44" s="25">
        <f>1036.5+260</f>
        <v>1296.5</v>
      </c>
      <c r="G44" s="16">
        <f t="shared" si="1"/>
        <v>1036.5</v>
      </c>
      <c r="H44" s="18">
        <v>1036.5</v>
      </c>
      <c r="I44" s="26"/>
    </row>
    <row r="45" spans="1:8" ht="15.75">
      <c r="A45" s="46" t="s">
        <v>73</v>
      </c>
      <c r="B45" s="47"/>
      <c r="C45" s="47"/>
      <c r="D45" s="47"/>
      <c r="E45" s="48"/>
      <c r="F45" s="40">
        <f>F44+F43+F42+F41+F40+F37+F36+F35+F34+F33+F32+F31+F29+F28+F27+F26+F25+F24+F23+F22+F21+F20+F19+F18+F17+F16+F15+F14</f>
        <v>273468.00000000006</v>
      </c>
      <c r="H45" s="11"/>
    </row>
    <row r="46" ht="12.75">
      <c r="H46" s="11"/>
    </row>
    <row r="47" ht="12.75">
      <c r="H47" s="11"/>
    </row>
    <row r="48" ht="12.75">
      <c r="H48" s="11"/>
    </row>
    <row r="49" ht="12.75">
      <c r="H49" s="11"/>
    </row>
    <row r="50" ht="12.75">
      <c r="H50" s="11"/>
    </row>
    <row r="51" ht="12.75">
      <c r="H51" s="11"/>
    </row>
    <row r="52" ht="12.75">
      <c r="H52" s="11"/>
    </row>
    <row r="53" ht="12.75">
      <c r="H53" s="11"/>
    </row>
    <row r="54" ht="12.75">
      <c r="H54" s="11"/>
    </row>
    <row r="55" ht="12.75">
      <c r="H55" s="11"/>
    </row>
    <row r="56" ht="12.75">
      <c r="H56" s="11"/>
    </row>
    <row r="57" ht="12.75">
      <c r="H57" s="11"/>
    </row>
    <row r="58" ht="12.75">
      <c r="H58" s="11"/>
    </row>
    <row r="59" ht="12.75">
      <c r="H59" s="11"/>
    </row>
    <row r="60" ht="12.75">
      <c r="H60" s="11"/>
    </row>
    <row r="61" ht="12.75">
      <c r="H61" s="11"/>
    </row>
    <row r="62" ht="12.75">
      <c r="H62" s="11"/>
    </row>
    <row r="63" ht="12.75">
      <c r="H63" s="11"/>
    </row>
    <row r="64" ht="12.75">
      <c r="H64" s="11"/>
    </row>
    <row r="65" ht="12.75">
      <c r="H65" s="11"/>
    </row>
    <row r="66" ht="12.75">
      <c r="H66" s="11"/>
    </row>
    <row r="67" ht="12.75">
      <c r="H67" s="11"/>
    </row>
    <row r="68" ht="12.75">
      <c r="H68" s="11"/>
    </row>
    <row r="69" ht="12.75">
      <c r="H69" s="11"/>
    </row>
    <row r="70" ht="12.75">
      <c r="H70" s="11"/>
    </row>
    <row r="71" ht="12.75">
      <c r="H71" s="11"/>
    </row>
    <row r="72" ht="12.75">
      <c r="H72" s="11"/>
    </row>
    <row r="73" ht="12.75">
      <c r="H73" s="11"/>
    </row>
    <row r="74" ht="12.75">
      <c r="H74" s="11"/>
    </row>
    <row r="75" ht="12.75">
      <c r="H75" s="11"/>
    </row>
    <row r="76" ht="12.75">
      <c r="H76" s="11"/>
    </row>
    <row r="77" ht="12.75">
      <c r="H77" s="11"/>
    </row>
    <row r="78" ht="12.75">
      <c r="H78" s="11"/>
    </row>
    <row r="79" ht="12.75">
      <c r="H79" s="11"/>
    </row>
    <row r="80" ht="12.75">
      <c r="H80" s="11"/>
    </row>
    <row r="81" ht="12.75">
      <c r="H81" s="11"/>
    </row>
    <row r="82" ht="12.75">
      <c r="H82" s="11"/>
    </row>
    <row r="83" ht="12.75">
      <c r="H83" s="11"/>
    </row>
  </sheetData>
  <sheetProtection/>
  <mergeCells count="45">
    <mergeCell ref="A7:F7"/>
    <mergeCell ref="A8:F8"/>
    <mergeCell ref="A9:F9"/>
    <mergeCell ref="E1:F1"/>
    <mergeCell ref="E4:F4"/>
    <mergeCell ref="E5:G5"/>
    <mergeCell ref="A6:F6"/>
    <mergeCell ref="E2:F2"/>
    <mergeCell ref="E3:F3"/>
    <mergeCell ref="C35:E35"/>
    <mergeCell ref="C26:E26"/>
    <mergeCell ref="C31:E31"/>
    <mergeCell ref="C32:E32"/>
    <mergeCell ref="C34:E34"/>
    <mergeCell ref="C27:E27"/>
    <mergeCell ref="G11:H11"/>
    <mergeCell ref="C23:E23"/>
    <mergeCell ref="C21:E21"/>
    <mergeCell ref="E10:F10"/>
    <mergeCell ref="C12:E12"/>
    <mergeCell ref="C17:E17"/>
    <mergeCell ref="C13:E13"/>
    <mergeCell ref="C14:E14"/>
    <mergeCell ref="C15:E15"/>
    <mergeCell ref="C16:E16"/>
    <mergeCell ref="C20:E20"/>
    <mergeCell ref="C18:E18"/>
    <mergeCell ref="C33:E33"/>
    <mergeCell ref="C28:E28"/>
    <mergeCell ref="C24:E24"/>
    <mergeCell ref="C25:E25"/>
    <mergeCell ref="C29:E29"/>
    <mergeCell ref="C30:E30"/>
    <mergeCell ref="C22:E22"/>
    <mergeCell ref="C19:E19"/>
    <mergeCell ref="C40:E40"/>
    <mergeCell ref="C36:E36"/>
    <mergeCell ref="C37:E37"/>
    <mergeCell ref="C38:E38"/>
    <mergeCell ref="C39:E39"/>
    <mergeCell ref="A45:E45"/>
    <mergeCell ref="C41:E41"/>
    <mergeCell ref="C42:E42"/>
    <mergeCell ref="C43:E43"/>
    <mergeCell ref="C44:E44"/>
  </mergeCells>
  <printOptions/>
  <pageMargins left="0.8267716535433072" right="0.15748031496062992" top="0.3937007874015748" bottom="0.3937007874015748" header="0.5118110236220472" footer="0.196850393700787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Савченко</cp:lastModifiedBy>
  <cp:lastPrinted>2013-10-28T10:03:29Z</cp:lastPrinted>
  <dcterms:created xsi:type="dcterms:W3CDTF">2006-02-06T15:02:26Z</dcterms:created>
  <dcterms:modified xsi:type="dcterms:W3CDTF">2013-12-17T05:44:59Z</dcterms:modified>
  <cp:category/>
  <cp:version/>
  <cp:contentType/>
  <cp:contentStatus/>
</cp:coreProperties>
</file>