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firstSheet="2" activeTab="2"/>
  </bookViews>
  <sheets>
    <sheet name="Запрос" sheetId="3" r:id="rId1"/>
    <sheet name="на 01.01.2023" sheetId="4" r:id="rId2"/>
    <sheet name="на 01.01.2023 (2)" sheetId="7" r:id="rId3"/>
  </sheets>
  <definedNames>
    <definedName name="_xlnm._FilterDatabase" localSheetId="0" hidden="1">Запрос!$A$5:$FH$45</definedName>
    <definedName name="_xlnm._FilterDatabase" localSheetId="1" hidden="1">'на 01.01.2023'!$A$2:$Q$47</definedName>
    <definedName name="_xlnm._FilterDatabase" localSheetId="2" hidden="1">'на 01.01.2023 (2)'!$A$2:$N$47</definedName>
    <definedName name="_xlnm.Print_Titles" localSheetId="0">Запрос!$3:$5</definedName>
    <definedName name="_xlnm.Print_Titles" localSheetId="1">'на 01.01.2023'!$3:$5</definedName>
    <definedName name="_xlnm.Print_Titles" localSheetId="2">'на 01.01.2023 (2)'!$3:$5</definedName>
    <definedName name="_xlnm.Print_Area" localSheetId="0">Запрос!$A$1:$N$45</definedName>
    <definedName name="_xlnm.Print_Area" localSheetId="1">'на 01.01.2023'!$A$1:$N$48</definedName>
    <definedName name="_xlnm.Print_Area" localSheetId="2">'на 01.01.2023 (2)'!$A$1:$M$47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7" l="1"/>
  <c r="L31" i="7"/>
  <c r="N31" i="7"/>
  <c r="N46" i="7"/>
  <c r="L46" i="7"/>
  <c r="G46" i="7"/>
  <c r="N45" i="7"/>
  <c r="L45" i="7"/>
  <c r="G45" i="7"/>
  <c r="N44" i="7"/>
  <c r="L44" i="7"/>
  <c r="G44" i="7"/>
  <c r="N43" i="7"/>
  <c r="L43" i="7"/>
  <c r="G43" i="7"/>
  <c r="N42" i="7"/>
  <c r="L42" i="7"/>
  <c r="G42" i="7"/>
  <c r="M41" i="7"/>
  <c r="K41" i="7"/>
  <c r="J41" i="7"/>
  <c r="I41" i="7"/>
  <c r="H41" i="7"/>
  <c r="F41" i="7"/>
  <c r="E41" i="7"/>
  <c r="D41" i="7"/>
  <c r="N40" i="7"/>
  <c r="L40" i="7"/>
  <c r="G40" i="7"/>
  <c r="N39" i="7"/>
  <c r="L39" i="7"/>
  <c r="G39" i="7"/>
  <c r="M38" i="7"/>
  <c r="K38" i="7"/>
  <c r="J38" i="7"/>
  <c r="I38" i="7"/>
  <c r="H38" i="7"/>
  <c r="F38" i="7"/>
  <c r="E38" i="7"/>
  <c r="D38" i="7"/>
  <c r="N37" i="7"/>
  <c r="L37" i="7"/>
  <c r="G37" i="7"/>
  <c r="N36" i="7"/>
  <c r="L36" i="7"/>
  <c r="G36" i="7"/>
  <c r="M35" i="7"/>
  <c r="K35" i="7"/>
  <c r="J35" i="7"/>
  <c r="I35" i="7"/>
  <c r="H35" i="7"/>
  <c r="F35" i="7"/>
  <c r="E35" i="7"/>
  <c r="D35" i="7"/>
  <c r="N33" i="7"/>
  <c r="M32" i="7"/>
  <c r="L32" i="7"/>
  <c r="K32" i="7"/>
  <c r="J32" i="7"/>
  <c r="I32" i="7"/>
  <c r="H32" i="7"/>
  <c r="G32" i="7"/>
  <c r="F32" i="7"/>
  <c r="E32" i="7"/>
  <c r="D32" i="7"/>
  <c r="N30" i="7"/>
  <c r="L30" i="7"/>
  <c r="G30" i="7"/>
  <c r="M29" i="7"/>
  <c r="K29" i="7"/>
  <c r="J29" i="7"/>
  <c r="I29" i="7"/>
  <c r="H29" i="7"/>
  <c r="F29" i="7"/>
  <c r="E29" i="7"/>
  <c r="D29" i="7"/>
  <c r="N28" i="7"/>
  <c r="L28" i="7"/>
  <c r="G28" i="7"/>
  <c r="N27" i="7"/>
  <c r="L27" i="7"/>
  <c r="G27" i="7"/>
  <c r="M26" i="7"/>
  <c r="K26" i="7"/>
  <c r="J26" i="7"/>
  <c r="I26" i="7"/>
  <c r="H26" i="7"/>
  <c r="F26" i="7"/>
  <c r="E26" i="7"/>
  <c r="D26" i="7"/>
  <c r="N25" i="7"/>
  <c r="L25" i="7"/>
  <c r="G25" i="7"/>
  <c r="N24" i="7"/>
  <c r="L24" i="7"/>
  <c r="G24" i="7"/>
  <c r="N23" i="7"/>
  <c r="L23" i="7"/>
  <c r="G23" i="7"/>
  <c r="N22" i="7"/>
  <c r="L22" i="7"/>
  <c r="G22" i="7"/>
  <c r="M21" i="7"/>
  <c r="K21" i="7"/>
  <c r="J21" i="7"/>
  <c r="I21" i="7"/>
  <c r="H21" i="7"/>
  <c r="F21" i="7"/>
  <c r="E21" i="7"/>
  <c r="D21" i="7"/>
  <c r="N20" i="7"/>
  <c r="L20" i="7"/>
  <c r="G20" i="7"/>
  <c r="N19" i="7"/>
  <c r="L19" i="7"/>
  <c r="G19" i="7"/>
  <c r="N18" i="7"/>
  <c r="L18" i="7"/>
  <c r="G18" i="7"/>
  <c r="N17" i="7"/>
  <c r="L17" i="7"/>
  <c r="G17" i="7"/>
  <c r="M16" i="7"/>
  <c r="K16" i="7"/>
  <c r="J16" i="7"/>
  <c r="I16" i="7"/>
  <c r="H16" i="7"/>
  <c r="F16" i="7"/>
  <c r="E16" i="7"/>
  <c r="D16" i="7"/>
  <c r="L15" i="7"/>
  <c r="G15" i="7"/>
  <c r="N14" i="7"/>
  <c r="L14" i="7"/>
  <c r="G14" i="7"/>
  <c r="N13" i="7"/>
  <c r="L13" i="7"/>
  <c r="G13" i="7"/>
  <c r="M12" i="7"/>
  <c r="K12" i="7"/>
  <c r="J12" i="7"/>
  <c r="I12" i="7"/>
  <c r="H12" i="7"/>
  <c r="F12" i="7"/>
  <c r="E12" i="7"/>
  <c r="D12" i="7"/>
  <c r="N11" i="7"/>
  <c r="L11" i="7"/>
  <c r="G11" i="7"/>
  <c r="N10" i="7"/>
  <c r="L10" i="7"/>
  <c r="G10" i="7"/>
  <c r="N9" i="7"/>
  <c r="L9" i="7"/>
  <c r="G9" i="7"/>
  <c r="N8" i="7"/>
  <c r="L8" i="7"/>
  <c r="G8" i="7"/>
  <c r="N7" i="7"/>
  <c r="L7" i="7"/>
  <c r="G7" i="7"/>
  <c r="M6" i="7"/>
  <c r="K6" i="7"/>
  <c r="J6" i="7"/>
  <c r="I6" i="7"/>
  <c r="H6" i="7"/>
  <c r="F6" i="7"/>
  <c r="E6" i="7"/>
  <c r="D6" i="7"/>
  <c r="G26" i="7" l="1"/>
  <c r="G35" i="7"/>
  <c r="L6" i="7"/>
  <c r="G29" i="7"/>
  <c r="G38" i="7"/>
  <c r="N12" i="7"/>
  <c r="L29" i="7"/>
  <c r="L38" i="7"/>
  <c r="L16" i="7"/>
  <c r="F47" i="7"/>
  <c r="N6" i="7"/>
  <c r="L21" i="7"/>
  <c r="M47" i="7"/>
  <c r="G6" i="7"/>
  <c r="N21" i="7"/>
  <c r="N26" i="7"/>
  <c r="N35" i="7"/>
  <c r="H47" i="7"/>
  <c r="G21" i="7"/>
  <c r="N29" i="7"/>
  <c r="N38" i="7"/>
  <c r="E47" i="7"/>
  <c r="J47" i="7"/>
  <c r="L41" i="7"/>
  <c r="K47" i="7"/>
  <c r="G12" i="7"/>
  <c r="N16" i="7"/>
  <c r="L26" i="7"/>
  <c r="N32" i="7"/>
  <c r="L35" i="7"/>
  <c r="N41" i="7"/>
  <c r="D47" i="7"/>
  <c r="L12" i="7"/>
  <c r="G16" i="7"/>
  <c r="G41" i="7"/>
  <c r="I47" i="7"/>
  <c r="G47" i="7" l="1"/>
  <c r="N47" i="7"/>
  <c r="L47" i="7"/>
  <c r="E35" i="4"/>
  <c r="F32" i="4"/>
  <c r="G32" i="4"/>
  <c r="H32" i="4"/>
  <c r="I32" i="4"/>
  <c r="J32" i="4"/>
  <c r="K32" i="4"/>
  <c r="L32" i="4"/>
  <c r="M32" i="4"/>
  <c r="N32" i="4"/>
  <c r="E32" i="4"/>
  <c r="P32" i="4" s="1"/>
  <c r="O33" i="4"/>
  <c r="H36" i="4" l="1"/>
  <c r="H37" i="4"/>
  <c r="H11" i="4" l="1"/>
  <c r="M15" i="4" l="1"/>
  <c r="H15" i="4"/>
  <c r="F12" i="4"/>
  <c r="G12" i="4"/>
  <c r="I12" i="4"/>
  <c r="J12" i="4"/>
  <c r="K12" i="4"/>
  <c r="L12" i="4"/>
  <c r="N12" i="4"/>
  <c r="E12" i="4"/>
  <c r="O46" i="4"/>
  <c r="M46" i="4"/>
  <c r="Q46" i="4" s="1"/>
  <c r="H46" i="4"/>
  <c r="P46" i="4" s="1"/>
  <c r="O45" i="4"/>
  <c r="M45" i="4"/>
  <c r="Q45" i="4" s="1"/>
  <c r="H45" i="4"/>
  <c r="P45" i="4" s="1"/>
  <c r="O44" i="4"/>
  <c r="M44" i="4"/>
  <c r="Q44" i="4" s="1"/>
  <c r="H44" i="4"/>
  <c r="P44" i="4" s="1"/>
  <c r="O43" i="4"/>
  <c r="M43" i="4"/>
  <c r="Q43" i="4" s="1"/>
  <c r="H43" i="4"/>
  <c r="P43" i="4" s="1"/>
  <c r="O42" i="4"/>
  <c r="M42" i="4"/>
  <c r="Q42" i="4" s="1"/>
  <c r="H42" i="4"/>
  <c r="P42" i="4" s="1"/>
  <c r="N41" i="4"/>
  <c r="L41" i="4"/>
  <c r="K41" i="4"/>
  <c r="J41" i="4"/>
  <c r="I41" i="4"/>
  <c r="G41" i="4"/>
  <c r="F41" i="4"/>
  <c r="E41" i="4"/>
  <c r="O40" i="4"/>
  <c r="M40" i="4"/>
  <c r="Q40" i="4" s="1"/>
  <c r="H40" i="4"/>
  <c r="P40" i="4" s="1"/>
  <c r="O39" i="4"/>
  <c r="M39" i="4"/>
  <c r="H39" i="4"/>
  <c r="P39" i="4" s="1"/>
  <c r="N38" i="4"/>
  <c r="L38" i="4"/>
  <c r="K38" i="4"/>
  <c r="J38" i="4"/>
  <c r="I38" i="4"/>
  <c r="G38" i="4"/>
  <c r="F38" i="4"/>
  <c r="E38" i="4"/>
  <c r="O37" i="4"/>
  <c r="M37" i="4"/>
  <c r="Q37" i="4" s="1"/>
  <c r="P37" i="4"/>
  <c r="O36" i="4"/>
  <c r="M36" i="4"/>
  <c r="Q36" i="4" s="1"/>
  <c r="P36" i="4"/>
  <c r="N35" i="4"/>
  <c r="L35" i="4"/>
  <c r="K35" i="4"/>
  <c r="J35" i="4"/>
  <c r="I35" i="4"/>
  <c r="G35" i="4"/>
  <c r="F35" i="4"/>
  <c r="O32" i="4"/>
  <c r="Q32" i="4"/>
  <c r="O31" i="4"/>
  <c r="M31" i="4"/>
  <c r="Q31" i="4" s="1"/>
  <c r="H31" i="4"/>
  <c r="P31" i="4" s="1"/>
  <c r="O30" i="4"/>
  <c r="M30" i="4"/>
  <c r="Q30" i="4" s="1"/>
  <c r="H30" i="4"/>
  <c r="P30" i="4" s="1"/>
  <c r="N29" i="4"/>
  <c r="L29" i="4"/>
  <c r="K29" i="4"/>
  <c r="J29" i="4"/>
  <c r="I29" i="4"/>
  <c r="G29" i="4"/>
  <c r="F29" i="4"/>
  <c r="E29" i="4"/>
  <c r="O28" i="4"/>
  <c r="M28" i="4"/>
  <c r="Q28" i="4" s="1"/>
  <c r="H28" i="4"/>
  <c r="P28" i="4" s="1"/>
  <c r="O27" i="4"/>
  <c r="M27" i="4"/>
  <c r="Q27" i="4" s="1"/>
  <c r="H27" i="4"/>
  <c r="P27" i="4" s="1"/>
  <c r="N26" i="4"/>
  <c r="L26" i="4"/>
  <c r="K26" i="4"/>
  <c r="J26" i="4"/>
  <c r="I26" i="4"/>
  <c r="G26" i="4"/>
  <c r="F26" i="4"/>
  <c r="E26" i="4"/>
  <c r="O25" i="4"/>
  <c r="M25" i="4"/>
  <c r="Q25" i="4" s="1"/>
  <c r="H25" i="4"/>
  <c r="P25" i="4" s="1"/>
  <c r="O24" i="4"/>
  <c r="M24" i="4"/>
  <c r="Q24" i="4" s="1"/>
  <c r="H24" i="4"/>
  <c r="P24" i="4" s="1"/>
  <c r="O23" i="4"/>
  <c r="M23" i="4"/>
  <c r="Q23" i="4" s="1"/>
  <c r="H23" i="4"/>
  <c r="P23" i="4" s="1"/>
  <c r="O22" i="4"/>
  <c r="M22" i="4"/>
  <c r="H22" i="4"/>
  <c r="N21" i="4"/>
  <c r="L21" i="4"/>
  <c r="K21" i="4"/>
  <c r="J21" i="4"/>
  <c r="I21" i="4"/>
  <c r="G21" i="4"/>
  <c r="F21" i="4"/>
  <c r="E21" i="4"/>
  <c r="O20" i="4"/>
  <c r="M20" i="4"/>
  <c r="Q20" i="4" s="1"/>
  <c r="H20" i="4"/>
  <c r="P20" i="4" s="1"/>
  <c r="O19" i="4"/>
  <c r="M19" i="4"/>
  <c r="Q19" i="4" s="1"/>
  <c r="H19" i="4"/>
  <c r="P19" i="4" s="1"/>
  <c r="O18" i="4"/>
  <c r="M18" i="4"/>
  <c r="Q18" i="4" s="1"/>
  <c r="H18" i="4"/>
  <c r="P18" i="4" s="1"/>
  <c r="O17" i="4"/>
  <c r="M17" i="4"/>
  <c r="H17" i="4"/>
  <c r="P17" i="4" s="1"/>
  <c r="N16" i="4"/>
  <c r="L16" i="4"/>
  <c r="K16" i="4"/>
  <c r="J16" i="4"/>
  <c r="I16" i="4"/>
  <c r="G16" i="4"/>
  <c r="F16" i="4"/>
  <c r="E16" i="4"/>
  <c r="O14" i="4"/>
  <c r="M14" i="4"/>
  <c r="Q14" i="4" s="1"/>
  <c r="H14" i="4"/>
  <c r="P14" i="4" s="1"/>
  <c r="O13" i="4"/>
  <c r="M13" i="4"/>
  <c r="Q13" i="4" s="1"/>
  <c r="H13" i="4"/>
  <c r="P13" i="4" s="1"/>
  <c r="O11" i="4"/>
  <c r="M11" i="4"/>
  <c r="Q11" i="4" s="1"/>
  <c r="P11" i="4"/>
  <c r="O10" i="4"/>
  <c r="M10" i="4"/>
  <c r="Q10" i="4" s="1"/>
  <c r="H10" i="4"/>
  <c r="P10" i="4" s="1"/>
  <c r="O9" i="4"/>
  <c r="M9" i="4"/>
  <c r="Q9" i="4" s="1"/>
  <c r="H9" i="4"/>
  <c r="P9" i="4" s="1"/>
  <c r="O8" i="4"/>
  <c r="M8" i="4"/>
  <c r="Q8" i="4" s="1"/>
  <c r="H8" i="4"/>
  <c r="P8" i="4" s="1"/>
  <c r="O7" i="4"/>
  <c r="M7" i="4"/>
  <c r="Q7" i="4" s="1"/>
  <c r="H7" i="4"/>
  <c r="P7" i="4" s="1"/>
  <c r="N6" i="4"/>
  <c r="L6" i="4"/>
  <c r="K6" i="4"/>
  <c r="J6" i="4"/>
  <c r="I6" i="4"/>
  <c r="G6" i="4"/>
  <c r="F6" i="4"/>
  <c r="E6" i="4"/>
  <c r="E47" i="4" l="1"/>
  <c r="E50" i="4" s="1"/>
  <c r="P50" i="4" s="1"/>
  <c r="L47" i="4"/>
  <c r="F47" i="4"/>
  <c r="M38" i="4"/>
  <c r="Q38" i="4" s="1"/>
  <c r="K47" i="4"/>
  <c r="Q39" i="4"/>
  <c r="H21" i="4"/>
  <c r="P21" i="4" s="1"/>
  <c r="O6" i="4"/>
  <c r="O41" i="4"/>
  <c r="M21" i="4"/>
  <c r="Q21" i="4" s="1"/>
  <c r="H29" i="4"/>
  <c r="P29" i="4" s="1"/>
  <c r="Q22" i="4"/>
  <c r="M35" i="4"/>
  <c r="Q35" i="4" s="1"/>
  <c r="H35" i="4"/>
  <c r="P35" i="4" s="1"/>
  <c r="O35" i="4"/>
  <c r="M29" i="4"/>
  <c r="Q29" i="4" s="1"/>
  <c r="O29" i="4"/>
  <c r="O26" i="4"/>
  <c r="H26" i="4"/>
  <c r="P26" i="4" s="1"/>
  <c r="O21" i="4"/>
  <c r="P22" i="4"/>
  <c r="M16" i="4"/>
  <c r="Q16" i="4" s="1"/>
  <c r="Q17" i="4"/>
  <c r="M12" i="4"/>
  <c r="Q12" i="4" s="1"/>
  <c r="H12" i="4"/>
  <c r="P12" i="4" s="1"/>
  <c r="O12" i="4"/>
  <c r="N47" i="4"/>
  <c r="I47" i="4"/>
  <c r="G47" i="4"/>
  <c r="H6" i="4"/>
  <c r="P6" i="4" s="1"/>
  <c r="O16" i="4"/>
  <c r="M26" i="4"/>
  <c r="Q26" i="4" s="1"/>
  <c r="O38" i="4"/>
  <c r="H41" i="4"/>
  <c r="P41" i="4" s="1"/>
  <c r="J47" i="4"/>
  <c r="M6" i="4"/>
  <c r="Q6" i="4" s="1"/>
  <c r="H16" i="4"/>
  <c r="P16" i="4" s="1"/>
  <c r="H38" i="4"/>
  <c r="P38" i="4" s="1"/>
  <c r="M41" i="4"/>
  <c r="Q41" i="4" s="1"/>
  <c r="F50" i="4" l="1"/>
  <c r="L50" i="4"/>
  <c r="J50" i="4"/>
  <c r="Q50" i="4" s="1"/>
  <c r="H47" i="4"/>
  <c r="P47" i="4" s="1"/>
  <c r="O47" i="4"/>
  <c r="M47" i="4"/>
  <c r="Q47" i="4" s="1"/>
</calcChain>
</file>

<file path=xl/sharedStrings.xml><?xml version="1.0" encoding="utf-8"?>
<sst xmlns="http://schemas.openxmlformats.org/spreadsheetml/2006/main" count="331" uniqueCount="111">
  <si>
    <t>Наименование муниципальной программы/ подпрограммы</t>
  </si>
  <si>
    <t>Куратор муниципальной программы/     подпрограммы</t>
  </si>
  <si>
    <t>Всего</t>
  </si>
  <si>
    <t>ФБ</t>
  </si>
  <si>
    <t>ОБ</t>
  </si>
  <si>
    <t>МБ</t>
  </si>
  <si>
    <t>Израсходовано на реализацию муниципальной программы/подпрограммы, тыс. рублей</t>
  </si>
  <si>
    <t>Запланировано на реализацию муниципальной программы/подпрограммы,                                                                  тыс. рублей</t>
  </si>
  <si>
    <t>Процент выполнения</t>
  </si>
  <si>
    <t>1.</t>
  </si>
  <si>
    <t>МП "Развитие образования ЗАТО Видяево"</t>
  </si>
  <si>
    <t>1.1.</t>
  </si>
  <si>
    <t>Подпрограмма "Модернизация образования ЗАТО Видяево"</t>
  </si>
  <si>
    <t>1.2.</t>
  </si>
  <si>
    <t>Подпрограмма "Молодежная политика ЗАТО Видяево</t>
  </si>
  <si>
    <t>1.3.</t>
  </si>
  <si>
    <t>ВЦП "Методическое, информационно-техническое обеспечение деятельности муниципальных образовательных организаций ЗАТО Видяево»</t>
  </si>
  <si>
    <t>2.</t>
  </si>
  <si>
    <t>МП «Развитие физической культуры и спорта ЗАТО Видяево»</t>
  </si>
  <si>
    <t>3.</t>
  </si>
  <si>
    <t>МП «Развитие культуры и сохранение культурного наследия ЗАТО Видяево»</t>
  </si>
  <si>
    <t>4.</t>
  </si>
  <si>
    <t>МП «Социальная поддержка граждан»</t>
  </si>
  <si>
    <t xml:space="preserve">Отдел образования культуры спорта и молодежной политики администрации ЗАТО Видяево </t>
  </si>
  <si>
    <t>4.1.</t>
  </si>
  <si>
    <t>Подпрограмма «Дополнительные меры социальной поддержки отдельных категорий граждан ЗАТО Видяево»</t>
  </si>
  <si>
    <t>4.2.</t>
  </si>
  <si>
    <t>Подпрограмма «Обеспечение выполнения государственных полномочий по опеке и попечительству на территории ЗАТО Видяево»</t>
  </si>
  <si>
    <t>5.</t>
  </si>
  <si>
    <t>МП «Обеспечение комфортной среды проживания населения муниципального образования ЗАТО Видяево»</t>
  </si>
  <si>
    <t>5.1.</t>
  </si>
  <si>
    <t>Подпрограмма «Развитие жилищно-коммунального комплекса ЗАТО Видяево»</t>
  </si>
  <si>
    <t>5.2.</t>
  </si>
  <si>
    <t>Подпрограмма «Благоустройство территории  ЗАТО Видяево»</t>
  </si>
  <si>
    <t>5.3.</t>
  </si>
  <si>
    <t>Подпрограмма «Капитальный и текущий ремонт объектов муниципальной собственности ЗАТО Видяево»</t>
  </si>
  <si>
    <t>ВЦП «Обеспечение выполнения муниципальных услуг (работ) для комфортного проживания населения ЗАТО Видяево»</t>
  </si>
  <si>
    <t>5.4.</t>
  </si>
  <si>
    <t>6.</t>
  </si>
  <si>
    <t>МП «Обеспечение общественного порядка и безопасности населения муниципального образования ЗАТО Видяево»</t>
  </si>
  <si>
    <t>Подпрограмма «Предупреждение и ликвидация последствий чрезвычайных ситуаций, обеспечение условий для нормальной жизнедеятельности населения ЗАТО Видяево»</t>
  </si>
  <si>
    <t>Подпрограмма «Противодействие коррупции в ЗАТО Видяево»</t>
  </si>
  <si>
    <t>Подпрограмма «Профилактика правонарушений и обеспечение общественной безопасности в ЗАТО Видяево»</t>
  </si>
  <si>
    <t>6.1.</t>
  </si>
  <si>
    <t>6.2.</t>
  </si>
  <si>
    <t>6.3.</t>
  </si>
  <si>
    <t>7.</t>
  </si>
  <si>
    <t>МП «Охрана окружающей среды ЗАТО Видяево»</t>
  </si>
  <si>
    <t>8.</t>
  </si>
  <si>
    <t>МП «Развитие транспортной системы ЗАТО Видяево»</t>
  </si>
  <si>
    <t>Подпрограмма «Развитие транспортной инфраструктуры ЗАТО Видяево»</t>
  </si>
  <si>
    <t>Подпрограмма «Повышение безопасности дорожного движения и снижения дорожно-транспортного травматизма в ЗАТО Видяево»</t>
  </si>
  <si>
    <t>8.1.</t>
  </si>
  <si>
    <t>8.2.</t>
  </si>
  <si>
    <t>9.</t>
  </si>
  <si>
    <t>МП «Энергоэффективность и развитие энергетики ЗАТО Видяево»</t>
  </si>
  <si>
    <t>Подпрограмма «Энергосбережение и повышение энергетической эффективности в муниципальном образовании  ЗАТО Видяево»</t>
  </si>
  <si>
    <t>Подпрограмма «Подготовка объектов и систем жизнеобеспечения на территории ЗАТО Видяево к работе в осенне-зимний период»</t>
  </si>
  <si>
    <t>9.1.</t>
  </si>
  <si>
    <t>9.2.</t>
  </si>
  <si>
    <t>10.</t>
  </si>
  <si>
    <t>МП «Развитие малого и среднего предпринимательства ЗАТО Видяево»</t>
  </si>
  <si>
    <t>11.</t>
  </si>
  <si>
    <t>МП «Информационное общество ЗАТО Видяево»</t>
  </si>
  <si>
    <t>Подпрограмма «Информирование населения о деятельности органов местного самоуправления  ЗАТО Видяево»</t>
  </si>
  <si>
    <t>Подпрограмма «Развитие информационного общества в ЗАТО Видяево»</t>
  </si>
  <si>
    <t>11.1.</t>
  </si>
  <si>
    <t>11.2.</t>
  </si>
  <si>
    <t>12.</t>
  </si>
  <si>
    <t>МП «Управление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Видяево»</t>
  </si>
  <si>
    <t xml:space="preserve">Подпрограмма «Повышение эффективности бюджетных расходов в ЗАТО Видяево»  </t>
  </si>
  <si>
    <t>ВЦП «Обеспечение качественного и эффективного управления бюджетными средствами ЗАТО Видяево»</t>
  </si>
  <si>
    <t xml:space="preserve">Муниципальное казенное учреждение "Финансовый отдел Администрации ЗАТО Видяево " </t>
  </si>
  <si>
    <t>12.2.</t>
  </si>
  <si>
    <t>12.1.</t>
  </si>
  <si>
    <t>13.</t>
  </si>
  <si>
    <t xml:space="preserve">МП «Эффективное муниципальное управление в ЗАТО Видяево»          </t>
  </si>
  <si>
    <t>Подпрограмма «Развитие земельно-имущественных отношений на территории  ЗАТО Видяево»</t>
  </si>
  <si>
    <t>Подпрограмма «Развитие муниципальной службы в городском округе ЗАТО Видяево»</t>
  </si>
  <si>
    <t>ВЦП «Обеспечение деятельности Администрации ЗАТО Видяево»</t>
  </si>
  <si>
    <t>13.2.</t>
  </si>
  <si>
    <t>13.3.</t>
  </si>
  <si>
    <t>13.1.</t>
  </si>
  <si>
    <t>14.</t>
  </si>
  <si>
    <t>ВС</t>
  </si>
  <si>
    <t>13.4.</t>
  </si>
  <si>
    <t>ВЦП «Осуществление финансово-экономических функций и бухгалтерского обслуживания муниципальных учреждений ЗАТО Видяево»</t>
  </si>
  <si>
    <t>№                   п/п</t>
  </si>
  <si>
    <t>ИТОГО</t>
  </si>
  <si>
    <t xml:space="preserve">Заместитель Главы администрации  ЗАТО Видяево (по социальным вопросам) </t>
  </si>
  <si>
    <t xml:space="preserve">Отдел экономического развития и муниципального имущества Администрации ЗАТО Видяево </t>
  </si>
  <si>
    <t>Отдел организационно-правовой работы дминистрации ЗАТО Видяево</t>
  </si>
  <si>
    <t>Отдел бюджетного планирования, учета и отчетности Администрации ЗАТО Видяево</t>
  </si>
  <si>
    <t xml:space="preserve">Отдел  экономического развития и муниципального имущества Администрации ЗАТО Видяево </t>
  </si>
  <si>
    <t>МП «Формирование комфортной городской среды на территории ЗАТО Видяево» на 2018 -2022 годы</t>
  </si>
  <si>
    <t>Мониторинг реализации муниципальных программ ЗАТО Видяево за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01.04.2019 года)</t>
  </si>
  <si>
    <t>4.3.</t>
  </si>
  <si>
    <t>Подпрограмма "Доступная среда"</t>
  </si>
  <si>
    <t xml:space="preserve">Заместитель Главы администрации  ЗАТО Видяево (по экономическим вопросам) </t>
  </si>
  <si>
    <t>проверка</t>
  </si>
  <si>
    <t>запланировано</t>
  </si>
  <si>
    <t>израсходовано</t>
  </si>
  <si>
    <t>Ведущий специалист по ГО и ЧС Администрации ЗАТО Видяево</t>
  </si>
  <si>
    <t>Доступная среда</t>
  </si>
  <si>
    <t>не программная деятельность</t>
  </si>
  <si>
    <t>всего расходов</t>
  </si>
  <si>
    <t>10.1.</t>
  </si>
  <si>
    <t>10.2.</t>
  </si>
  <si>
    <t xml:space="preserve">  Подпрограмма 1 "Развитие малого и среднего предпринимательства в ЗАТО Видяево"</t>
  </si>
  <si>
    <t xml:space="preserve"> Подпрограмма 2 "Поддержка социально ориентированных некоммерческих организаций ЗАТО Видяево"</t>
  </si>
  <si>
    <t>Мониторинг реализации муниципальных программ ЗАТО Видяево за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01.01.2023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</si>
</sst>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0" fillId="0" borderId="1" xfId="0" applyBorder="1"/>
    <xf numFmtId="0" fontId="0" fillId="0" borderId="0" xfId="0" applyBorder="1"/>
    <xf numFmtId="0" fontId="0" fillId="0" borderId="0" xfId="0" applyFont="1"/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10" fontId="1" fillId="2" borderId="1" xfId="0" applyNumberFormat="1" applyFont="1" applyFill="1" applyBorder="1"/>
    <xf numFmtId="4" fontId="1" fillId="2" borderId="6" xfId="0" applyNumberFormat="1" applyFont="1" applyFill="1" applyBorder="1"/>
    <xf numFmtId="2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3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5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0" xfId="0" applyFont="1" applyBorder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/>
    <xf numFmtId="4" fontId="1" fillId="0" borderId="6" xfId="0" applyNumberFormat="1" applyFont="1" applyBorder="1"/>
    <xf numFmtId="2" fontId="1" fillId="0" borderId="1" xfId="0" applyNumberFormat="1" applyFont="1" applyBorder="1"/>
    <xf numFmtId="10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3" borderId="3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/>
    </xf>
    <xf numFmtId="4" fontId="1" fillId="3" borderId="6" xfId="0" applyNumberFormat="1" applyFont="1" applyFill="1" applyBorder="1"/>
    <xf numFmtId="0" fontId="1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3" borderId="5" xfId="0" applyFont="1" applyFill="1" applyBorder="1" applyAlignment="1">
      <alignment vertical="top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0" borderId="5" xfId="0" applyNumberFormat="1" applyFont="1" applyBorder="1" applyAlignment="1">
      <alignment vertical="top"/>
    </xf>
    <xf numFmtId="0" fontId="1" fillId="0" borderId="8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/>
    <xf numFmtId="4" fontId="3" fillId="4" borderId="1" xfId="0" applyNumberFormat="1" applyFont="1" applyFill="1" applyBorder="1"/>
    <xf numFmtId="4" fontId="1" fillId="4" borderId="1" xfId="0" applyNumberFormat="1" applyFont="1" applyFill="1" applyBorder="1"/>
    <xf numFmtId="10" fontId="1" fillId="4" borderId="1" xfId="0" applyNumberFormat="1" applyFont="1" applyFill="1" applyBorder="1"/>
    <xf numFmtId="16" fontId="1" fillId="0" borderId="1" xfId="0" applyNumberFormat="1" applyFont="1" applyBorder="1" applyAlignment="1">
      <alignment vertical="top"/>
    </xf>
    <xf numFmtId="4" fontId="0" fillId="0" borderId="0" xfId="0" applyNumberFormat="1" applyFont="1"/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4" fontId="3" fillId="3" borderId="1" xfId="0" applyNumberFormat="1" applyFont="1" applyFill="1" applyBorder="1" applyAlignment="1">
      <alignment horizontal="right"/>
    </xf>
    <xf numFmtId="0" fontId="3" fillId="0" borderId="0" xfId="0" applyFont="1" applyBorder="1"/>
    <xf numFmtId="4" fontId="5" fillId="0" borderId="0" xfId="0" applyNumberFormat="1" applyFont="1"/>
    <xf numFmtId="0" fontId="5" fillId="0" borderId="0" xfId="0" applyFont="1"/>
    <xf numFmtId="0" fontId="0" fillId="2" borderId="0" xfId="0" applyFill="1"/>
    <xf numFmtId="0" fontId="0" fillId="2" borderId="0" xfId="0" applyFill="1" applyBorder="1"/>
    <xf numFmtId="0" fontId="1" fillId="2" borderId="5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4" fontId="5" fillId="0" borderId="0" xfId="0" applyNumberFormat="1" applyFont="1" applyBorder="1"/>
    <xf numFmtId="4" fontId="0" fillId="2" borderId="0" xfId="0" applyNumberFormat="1" applyFont="1" applyFill="1" applyBorder="1"/>
    <xf numFmtId="4" fontId="0" fillId="2" borderId="0" xfId="0" applyNumberFormat="1" applyFill="1" applyBorder="1"/>
    <xf numFmtId="4" fontId="0" fillId="3" borderId="0" xfId="0" applyNumberFormat="1" applyFont="1" applyFill="1" applyBorder="1"/>
    <xf numFmtId="4" fontId="0" fillId="3" borderId="0" xfId="0" applyNumberFormat="1" applyFill="1" applyBorder="1"/>
    <xf numFmtId="0" fontId="0" fillId="3" borderId="0" xfId="0" applyFill="1" applyBorder="1"/>
    <xf numFmtId="0" fontId="0" fillId="3" borderId="0" xfId="0" applyFill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  <xf numFmtId="4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" fontId="1" fillId="2" borderId="1" xfId="0" applyNumberFormat="1" applyFont="1" applyFill="1" applyBorder="1" applyAlignment="1">
      <alignment vertical="top"/>
    </xf>
    <xf numFmtId="0" fontId="1" fillId="2" borderId="5" xfId="0" applyNumberFormat="1" applyFont="1" applyFill="1" applyBorder="1" applyAlignment="1">
      <alignment vertical="top"/>
    </xf>
    <xf numFmtId="4" fontId="1" fillId="2" borderId="0" xfId="0" applyNumberFormat="1" applyFont="1" applyFill="1" applyBorder="1"/>
    <xf numFmtId="4" fontId="5" fillId="2" borderId="0" xfId="0" applyNumberFormat="1" applyFont="1" applyFill="1" applyBorder="1"/>
    <xf numFmtId="0" fontId="4" fillId="2" borderId="1" xfId="0" applyFont="1" applyFill="1" applyBorder="1" applyAlignment="1">
      <alignment vertical="top"/>
    </xf>
    <xf numFmtId="4" fontId="4" fillId="2" borderId="1" xfId="0" applyNumberFormat="1" applyFont="1" applyFill="1" applyBorder="1"/>
    <xf numFmtId="4" fontId="6" fillId="2" borderId="1" xfId="0" applyNumberFormat="1" applyFont="1" applyFill="1" applyBorder="1"/>
    <xf numFmtId="10" fontId="4" fillId="2" borderId="1" xfId="0" applyNumberFormat="1" applyFont="1" applyFill="1" applyBorder="1"/>
    <xf numFmtId="4" fontId="4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4" fillId="2" borderId="6" xfId="0" applyNumberFormat="1" applyFont="1" applyFill="1" applyBorder="1"/>
    <xf numFmtId="0" fontId="4" fillId="2" borderId="5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FH47"/>
  <sheetViews>
    <sheetView zoomScaleNormal="100" workbookViewId="0">
      <selection activeCell="G9" sqref="G9"/>
    </sheetView>
  </sheetViews>
  <sheetFormatPr defaultRowHeight="15" x14ac:dyDescent="0.25"/>
  <cols>
    <col min="1" max="1" width="7.140625" customWidth="1"/>
    <col min="2" max="2" width="42.140625" customWidth="1"/>
    <col min="3" max="3" width="17.7109375" customWidth="1"/>
    <col min="4" max="4" width="12.28515625" style="7" customWidth="1"/>
    <col min="5" max="5" width="14" style="7" customWidth="1"/>
    <col min="6" max="6" width="13" style="7" customWidth="1"/>
    <col min="7" max="7" width="13.28515625" style="7" customWidth="1"/>
    <col min="8" max="8" width="11.42578125" style="7" customWidth="1"/>
    <col min="9" max="9" width="11.5703125" style="7" customWidth="1"/>
    <col min="10" max="10" width="12.42578125" style="7" customWidth="1"/>
    <col min="11" max="11" width="14.42578125" style="7" customWidth="1"/>
    <col min="12" max="12" width="13.140625" style="7" customWidth="1"/>
    <col min="13" max="13" width="12.7109375" style="7" customWidth="1"/>
    <col min="14" max="14" width="14.7109375" style="7" customWidth="1"/>
    <col min="15" max="164" width="9.140625" style="6"/>
  </cols>
  <sheetData>
    <row r="2" spans="1:14" ht="34.5" customHeight="1" x14ac:dyDescent="0.25">
      <c r="A2" s="126" t="s">
        <v>95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4" ht="48.75" customHeight="1" x14ac:dyDescent="0.25">
      <c r="A3" s="127" t="s">
        <v>87</v>
      </c>
      <c r="B3" s="128" t="s">
        <v>0</v>
      </c>
      <c r="C3" s="127" t="s">
        <v>1</v>
      </c>
      <c r="D3" s="127" t="s">
        <v>7</v>
      </c>
      <c r="E3" s="127"/>
      <c r="F3" s="127"/>
      <c r="G3" s="127"/>
      <c r="H3" s="127"/>
      <c r="I3" s="127" t="s">
        <v>6</v>
      </c>
      <c r="J3" s="127"/>
      <c r="K3" s="127"/>
      <c r="L3" s="127"/>
      <c r="M3" s="127"/>
      <c r="N3" s="127" t="s">
        <v>8</v>
      </c>
    </row>
    <row r="4" spans="1:14" ht="15.75" x14ac:dyDescent="0.25">
      <c r="A4" s="127"/>
      <c r="B4" s="128"/>
      <c r="C4" s="127"/>
      <c r="D4" s="1" t="s">
        <v>2</v>
      </c>
      <c r="E4" s="2" t="s">
        <v>3</v>
      </c>
      <c r="F4" s="2" t="s">
        <v>4</v>
      </c>
      <c r="G4" s="2" t="s">
        <v>5</v>
      </c>
      <c r="H4" s="2" t="s">
        <v>84</v>
      </c>
      <c r="I4" s="1" t="s">
        <v>2</v>
      </c>
      <c r="J4" s="2" t="s">
        <v>3</v>
      </c>
      <c r="K4" s="2" t="s">
        <v>4</v>
      </c>
      <c r="L4" s="2" t="s">
        <v>5</v>
      </c>
      <c r="M4" s="2" t="s">
        <v>84</v>
      </c>
      <c r="N4" s="127"/>
    </row>
    <row r="5" spans="1:14" ht="15.75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</row>
    <row r="6" spans="1:14" ht="20.25" customHeight="1" x14ac:dyDescent="0.25">
      <c r="A6" s="20" t="s">
        <v>9</v>
      </c>
      <c r="B6" s="24" t="s">
        <v>10</v>
      </c>
      <c r="C6" s="120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14" ht="34.5" customHeight="1" x14ac:dyDescent="0.25">
      <c r="A7" s="20" t="s">
        <v>11</v>
      </c>
      <c r="B7" s="8" t="s">
        <v>12</v>
      </c>
      <c r="C7" s="121"/>
      <c r="D7" s="9"/>
      <c r="E7" s="9"/>
      <c r="F7" s="9"/>
      <c r="G7" s="11"/>
      <c r="H7" s="9"/>
      <c r="I7" s="9"/>
      <c r="J7" s="9"/>
      <c r="K7" s="9"/>
      <c r="L7" s="11"/>
      <c r="M7" s="12"/>
      <c r="N7" s="10"/>
    </row>
    <row r="8" spans="1:14" ht="34.5" customHeight="1" x14ac:dyDescent="0.25">
      <c r="A8" s="20" t="s">
        <v>13</v>
      </c>
      <c r="B8" s="8" t="s">
        <v>14</v>
      </c>
      <c r="C8" s="121"/>
      <c r="D8" s="13"/>
      <c r="E8" s="9"/>
      <c r="F8" s="13"/>
      <c r="G8" s="11"/>
      <c r="H8" s="9"/>
      <c r="I8" s="13"/>
      <c r="J8" s="9"/>
      <c r="K8" s="13"/>
      <c r="L8" s="11"/>
      <c r="M8" s="12"/>
      <c r="N8" s="10"/>
    </row>
    <row r="9" spans="1:14" ht="66" customHeight="1" x14ac:dyDescent="0.25">
      <c r="A9" s="20" t="s">
        <v>15</v>
      </c>
      <c r="B9" s="8" t="s">
        <v>16</v>
      </c>
      <c r="C9" s="121"/>
      <c r="D9" s="9"/>
      <c r="E9" s="12"/>
      <c r="F9" s="12"/>
      <c r="G9" s="11"/>
      <c r="H9" s="12"/>
      <c r="I9" s="9"/>
      <c r="J9" s="12"/>
      <c r="K9" s="12"/>
      <c r="L9" s="11"/>
      <c r="M9" s="12"/>
      <c r="N9" s="10"/>
    </row>
    <row r="10" spans="1:14" ht="35.25" customHeight="1" x14ac:dyDescent="0.25">
      <c r="A10" s="20" t="s">
        <v>17</v>
      </c>
      <c r="B10" s="24" t="s">
        <v>18</v>
      </c>
      <c r="C10" s="121"/>
      <c r="D10" s="13"/>
      <c r="E10" s="9"/>
      <c r="F10" s="13"/>
      <c r="G10" s="11"/>
      <c r="H10" s="9"/>
      <c r="I10" s="13"/>
      <c r="J10" s="9"/>
      <c r="K10" s="13"/>
      <c r="L10" s="11"/>
      <c r="M10" s="9"/>
      <c r="N10" s="10"/>
    </row>
    <row r="11" spans="1:14" ht="36" customHeight="1" x14ac:dyDescent="0.25">
      <c r="A11" s="20" t="s">
        <v>19</v>
      </c>
      <c r="B11" s="24" t="s">
        <v>20</v>
      </c>
      <c r="C11" s="122"/>
      <c r="D11" s="9"/>
      <c r="E11" s="9"/>
      <c r="F11" s="9"/>
      <c r="G11" s="11"/>
      <c r="H11" s="9"/>
      <c r="I11" s="9"/>
      <c r="J11" s="9"/>
      <c r="K11" s="9"/>
      <c r="L11" s="11"/>
      <c r="M11" s="9"/>
      <c r="N11" s="10"/>
    </row>
    <row r="12" spans="1:14" ht="26.25" customHeight="1" x14ac:dyDescent="0.25">
      <c r="A12" s="20" t="s">
        <v>21</v>
      </c>
      <c r="B12" s="24" t="s">
        <v>22</v>
      </c>
      <c r="C12" s="120" t="s">
        <v>89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</row>
    <row r="13" spans="1:14" ht="48.75" customHeight="1" x14ac:dyDescent="0.25">
      <c r="A13" s="20" t="s">
        <v>24</v>
      </c>
      <c r="B13" s="8" t="s">
        <v>25</v>
      </c>
      <c r="C13" s="121"/>
      <c r="D13" s="13"/>
      <c r="E13" s="9"/>
      <c r="F13" s="13"/>
      <c r="G13" s="11"/>
      <c r="H13" s="9"/>
      <c r="I13" s="13"/>
      <c r="J13" s="9"/>
      <c r="K13" s="13"/>
      <c r="L13" s="11"/>
      <c r="M13" s="9"/>
      <c r="N13" s="10"/>
    </row>
    <row r="14" spans="1:14" ht="51" customHeight="1" x14ac:dyDescent="0.25">
      <c r="A14" s="20" t="s">
        <v>26</v>
      </c>
      <c r="B14" s="8" t="s">
        <v>27</v>
      </c>
      <c r="C14" s="121"/>
      <c r="D14" s="9"/>
      <c r="E14" s="9"/>
      <c r="F14" s="9"/>
      <c r="G14" s="11"/>
      <c r="H14" s="9"/>
      <c r="I14" s="9"/>
      <c r="J14" s="9"/>
      <c r="K14" s="9"/>
      <c r="L14" s="11"/>
      <c r="M14" s="9"/>
      <c r="N14" s="10"/>
    </row>
    <row r="15" spans="1:14" ht="51" customHeight="1" x14ac:dyDescent="0.25">
      <c r="A15" s="20" t="s">
        <v>96</v>
      </c>
      <c r="B15" s="8" t="s">
        <v>97</v>
      </c>
      <c r="C15" s="122"/>
      <c r="D15" s="9"/>
      <c r="E15" s="9"/>
      <c r="F15" s="9"/>
      <c r="G15" s="11"/>
      <c r="H15" s="9"/>
      <c r="I15" s="9"/>
      <c r="J15" s="9"/>
      <c r="K15" s="9"/>
      <c r="L15" s="11"/>
      <c r="M15" s="9"/>
      <c r="N15" s="10"/>
    </row>
    <row r="16" spans="1:14" ht="51" customHeight="1" x14ac:dyDescent="0.25">
      <c r="A16" s="20" t="s">
        <v>28</v>
      </c>
      <c r="B16" s="24" t="s">
        <v>29</v>
      </c>
      <c r="C16" s="120" t="s">
        <v>90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32.25" customHeight="1" x14ac:dyDescent="0.25">
      <c r="A17" s="20" t="s">
        <v>30</v>
      </c>
      <c r="B17" s="8" t="s">
        <v>31</v>
      </c>
      <c r="C17" s="121"/>
      <c r="D17" s="13"/>
      <c r="E17" s="9"/>
      <c r="F17" s="13"/>
      <c r="G17" s="11"/>
      <c r="H17" s="9"/>
      <c r="I17" s="13"/>
      <c r="J17" s="9"/>
      <c r="K17" s="13"/>
      <c r="L17" s="11"/>
      <c r="M17" s="9"/>
      <c r="N17" s="10"/>
    </row>
    <row r="18" spans="1:14" ht="36" customHeight="1" x14ac:dyDescent="0.25">
      <c r="A18" s="20" t="s">
        <v>32</v>
      </c>
      <c r="B18" s="8" t="s">
        <v>33</v>
      </c>
      <c r="C18" s="121"/>
      <c r="D18" s="9"/>
      <c r="E18" s="9"/>
      <c r="F18" s="9"/>
      <c r="G18" s="11"/>
      <c r="H18" s="9"/>
      <c r="I18" s="9"/>
      <c r="J18" s="9"/>
      <c r="K18" s="9"/>
      <c r="L18" s="11"/>
      <c r="M18" s="9"/>
      <c r="N18" s="10"/>
    </row>
    <row r="19" spans="1:14" ht="49.5" customHeight="1" x14ac:dyDescent="0.25">
      <c r="A19" s="20" t="s">
        <v>34</v>
      </c>
      <c r="B19" s="8" t="s">
        <v>35</v>
      </c>
      <c r="C19" s="121"/>
      <c r="D19" s="13"/>
      <c r="E19" s="9"/>
      <c r="F19" s="13"/>
      <c r="G19" s="11"/>
      <c r="H19" s="9"/>
      <c r="I19" s="13"/>
      <c r="J19" s="9"/>
      <c r="K19" s="13"/>
      <c r="L19" s="11"/>
      <c r="M19" s="9"/>
      <c r="N19" s="10"/>
    </row>
    <row r="20" spans="1:14" ht="48" customHeight="1" x14ac:dyDescent="0.25">
      <c r="A20" s="20" t="s">
        <v>37</v>
      </c>
      <c r="B20" s="8" t="s">
        <v>36</v>
      </c>
      <c r="C20" s="122"/>
      <c r="D20" s="9"/>
      <c r="E20" s="9"/>
      <c r="F20" s="9"/>
      <c r="G20" s="11"/>
      <c r="H20" s="9"/>
      <c r="I20" s="9"/>
      <c r="J20" s="9"/>
      <c r="K20" s="9"/>
      <c r="L20" s="11"/>
      <c r="M20" s="9"/>
      <c r="N20" s="10"/>
    </row>
    <row r="21" spans="1:14" ht="65.25" customHeight="1" x14ac:dyDescent="0.25">
      <c r="A21" s="21" t="s">
        <v>38</v>
      </c>
      <c r="B21" s="25" t="s">
        <v>39</v>
      </c>
      <c r="C21" s="120" t="s">
        <v>91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</row>
    <row r="22" spans="1:14" ht="78.75" customHeight="1" x14ac:dyDescent="0.25">
      <c r="A22" s="21" t="s">
        <v>43</v>
      </c>
      <c r="B22" s="14" t="s">
        <v>40</v>
      </c>
      <c r="C22" s="121"/>
      <c r="D22" s="9"/>
      <c r="E22" s="9"/>
      <c r="F22" s="9"/>
      <c r="G22" s="11"/>
      <c r="H22" s="9"/>
      <c r="I22" s="9"/>
      <c r="J22" s="9"/>
      <c r="K22" s="9"/>
      <c r="L22" s="11"/>
      <c r="M22" s="9"/>
      <c r="N22" s="10"/>
    </row>
    <row r="23" spans="1:14" ht="31.5" x14ac:dyDescent="0.25">
      <c r="A23" s="21" t="s">
        <v>44</v>
      </c>
      <c r="B23" s="14" t="s">
        <v>41</v>
      </c>
      <c r="C23" s="121"/>
      <c r="D23" s="13"/>
      <c r="E23" s="9"/>
      <c r="F23" s="13"/>
      <c r="G23" s="11"/>
      <c r="H23" s="9"/>
      <c r="I23" s="13"/>
      <c r="J23" s="9"/>
      <c r="K23" s="13"/>
      <c r="L23" s="11"/>
      <c r="M23" s="9"/>
      <c r="N23" s="10"/>
    </row>
    <row r="24" spans="1:14" ht="65.25" customHeight="1" x14ac:dyDescent="0.25">
      <c r="A24" s="21" t="s">
        <v>45</v>
      </c>
      <c r="B24" s="14" t="s">
        <v>42</v>
      </c>
      <c r="C24" s="122"/>
      <c r="D24" s="9"/>
      <c r="E24" s="9"/>
      <c r="F24" s="9"/>
      <c r="G24" s="11"/>
      <c r="H24" s="9"/>
      <c r="I24" s="9"/>
      <c r="J24" s="9"/>
      <c r="K24" s="9"/>
      <c r="L24" s="11"/>
      <c r="M24" s="9"/>
      <c r="N24" s="10"/>
    </row>
    <row r="25" spans="1:14" ht="112.5" customHeight="1" x14ac:dyDescent="0.25">
      <c r="A25" s="20" t="s">
        <v>46</v>
      </c>
      <c r="B25" s="26" t="s">
        <v>47</v>
      </c>
      <c r="C25" s="15" t="s">
        <v>98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6" spans="1:14" ht="33" customHeight="1" x14ac:dyDescent="0.25">
      <c r="A26" s="21" t="s">
        <v>48</v>
      </c>
      <c r="B26" s="25" t="s">
        <v>49</v>
      </c>
      <c r="C26" s="120" t="s">
        <v>90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</row>
    <row r="27" spans="1:14" ht="31.5" x14ac:dyDescent="0.25">
      <c r="A27" s="21" t="s">
        <v>52</v>
      </c>
      <c r="B27" s="14" t="s">
        <v>50</v>
      </c>
      <c r="C27" s="121"/>
      <c r="D27" s="9"/>
      <c r="E27" s="9"/>
      <c r="F27" s="9"/>
      <c r="G27" s="11"/>
      <c r="H27" s="9"/>
      <c r="I27" s="9"/>
      <c r="J27" s="9"/>
      <c r="K27" s="9"/>
      <c r="L27" s="11"/>
      <c r="M27" s="9"/>
      <c r="N27" s="10"/>
    </row>
    <row r="28" spans="1:14" ht="78.75" customHeight="1" x14ac:dyDescent="0.25">
      <c r="A28" s="21" t="s">
        <v>53</v>
      </c>
      <c r="B28" s="16" t="s">
        <v>51</v>
      </c>
      <c r="C28" s="121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  <row r="29" spans="1:14" ht="39" customHeight="1" x14ac:dyDescent="0.25">
      <c r="A29" s="21" t="s">
        <v>54</v>
      </c>
      <c r="B29" s="25" t="s">
        <v>55</v>
      </c>
      <c r="C29" s="121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</row>
    <row r="30" spans="1:14" ht="63" x14ac:dyDescent="0.25">
      <c r="A30" s="21" t="s">
        <v>58</v>
      </c>
      <c r="B30" s="14" t="s">
        <v>56</v>
      </c>
      <c r="C30" s="121"/>
      <c r="D30" s="9"/>
      <c r="E30" s="9"/>
      <c r="F30" s="9"/>
      <c r="G30" s="11"/>
      <c r="H30" s="9"/>
      <c r="I30" s="9"/>
      <c r="J30" s="9"/>
      <c r="K30" s="9"/>
      <c r="L30" s="11"/>
      <c r="M30" s="9"/>
      <c r="N30" s="10"/>
    </row>
    <row r="31" spans="1:14" ht="93" customHeight="1" x14ac:dyDescent="0.25">
      <c r="A31" s="20" t="s">
        <v>59</v>
      </c>
      <c r="B31" s="14" t="s">
        <v>57</v>
      </c>
      <c r="C31" s="121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45.75" customHeight="1" x14ac:dyDescent="0.25">
      <c r="A32" s="20" t="s">
        <v>60</v>
      </c>
      <c r="B32" s="24" t="s">
        <v>61</v>
      </c>
      <c r="C32" s="122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</row>
    <row r="33" spans="1:164" ht="31.5" x14ac:dyDescent="0.25">
      <c r="A33" s="21" t="s">
        <v>62</v>
      </c>
      <c r="B33" s="25" t="s">
        <v>63</v>
      </c>
      <c r="C33" s="120" t="s">
        <v>89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0"/>
    </row>
    <row r="34" spans="1:164" ht="63.75" customHeight="1" x14ac:dyDescent="0.25">
      <c r="A34" s="21" t="s">
        <v>66</v>
      </c>
      <c r="B34" s="14" t="s">
        <v>64</v>
      </c>
      <c r="C34" s="121"/>
      <c r="D34" s="9"/>
      <c r="E34" s="9"/>
      <c r="F34" s="9"/>
      <c r="G34" s="11"/>
      <c r="H34" s="9"/>
      <c r="I34" s="9"/>
      <c r="J34" s="9"/>
      <c r="K34" s="9"/>
      <c r="L34" s="11"/>
      <c r="M34" s="9"/>
      <c r="N34" s="10"/>
    </row>
    <row r="35" spans="1:164" ht="47.25" x14ac:dyDescent="0.25">
      <c r="A35" s="21" t="s">
        <v>67</v>
      </c>
      <c r="B35" s="16" t="s">
        <v>65</v>
      </c>
      <c r="C35" s="122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</row>
    <row r="36" spans="1:164" ht="94.5" x14ac:dyDescent="0.25">
      <c r="A36" s="21" t="s">
        <v>68</v>
      </c>
      <c r="B36" s="25" t="s">
        <v>69</v>
      </c>
      <c r="C36" s="123" t="s">
        <v>72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0"/>
    </row>
    <row r="37" spans="1:164" ht="47.25" x14ac:dyDescent="0.25">
      <c r="A37" s="22" t="s">
        <v>74</v>
      </c>
      <c r="B37" s="14" t="s">
        <v>70</v>
      </c>
      <c r="C37" s="124"/>
      <c r="D37" s="9"/>
      <c r="E37" s="9"/>
      <c r="F37" s="9"/>
      <c r="G37" s="11"/>
      <c r="H37" s="9"/>
      <c r="I37" s="9"/>
      <c r="J37" s="9"/>
      <c r="K37" s="9"/>
      <c r="L37" s="11"/>
      <c r="M37" s="9"/>
      <c r="N37" s="10"/>
    </row>
    <row r="38" spans="1:164" ht="47.25" x14ac:dyDescent="0.25">
      <c r="A38" s="21" t="s">
        <v>73</v>
      </c>
      <c r="B38" s="16" t="s">
        <v>71</v>
      </c>
      <c r="C38" s="125"/>
      <c r="D38" s="9"/>
      <c r="E38" s="9"/>
      <c r="F38" s="9"/>
      <c r="G38" s="9"/>
      <c r="H38" s="9"/>
      <c r="I38" s="9"/>
      <c r="J38" s="9"/>
      <c r="K38" s="9"/>
      <c r="L38" s="9"/>
      <c r="M38" s="9"/>
      <c r="N38" s="10"/>
    </row>
    <row r="39" spans="1:164" ht="36.75" customHeight="1" x14ac:dyDescent="0.25">
      <c r="A39" s="21" t="s">
        <v>75</v>
      </c>
      <c r="B39" s="25" t="s">
        <v>76</v>
      </c>
      <c r="C39" s="120" t="s">
        <v>92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</row>
    <row r="40" spans="1:164" ht="47.25" x14ac:dyDescent="0.25">
      <c r="A40" s="22" t="s">
        <v>82</v>
      </c>
      <c r="B40" s="14" t="s">
        <v>77</v>
      </c>
      <c r="C40" s="121"/>
      <c r="D40" s="9"/>
      <c r="E40" s="9"/>
      <c r="F40" s="9"/>
      <c r="G40" s="9"/>
      <c r="H40" s="9"/>
      <c r="I40" s="9"/>
      <c r="J40" s="9"/>
      <c r="K40" s="9"/>
      <c r="L40" s="11"/>
      <c r="M40" s="9"/>
      <c r="N40" s="10"/>
    </row>
    <row r="41" spans="1:164" ht="50.25" customHeight="1" x14ac:dyDescent="0.25">
      <c r="A41" s="21" t="s">
        <v>80</v>
      </c>
      <c r="B41" s="14" t="s">
        <v>78</v>
      </c>
      <c r="C41" s="121"/>
      <c r="D41" s="9"/>
      <c r="E41" s="9"/>
      <c r="F41" s="9"/>
      <c r="G41" s="9"/>
      <c r="H41" s="9"/>
      <c r="I41" s="9"/>
      <c r="J41" s="9"/>
      <c r="K41" s="9"/>
      <c r="L41" s="9"/>
      <c r="M41" s="9"/>
      <c r="N41" s="10"/>
    </row>
    <row r="42" spans="1:164" ht="38.25" customHeight="1" x14ac:dyDescent="0.25">
      <c r="A42" s="21" t="s">
        <v>81</v>
      </c>
      <c r="B42" s="14" t="s">
        <v>79</v>
      </c>
      <c r="C42" s="121"/>
      <c r="D42" s="9"/>
      <c r="E42" s="9"/>
      <c r="F42" s="9"/>
      <c r="G42" s="9"/>
      <c r="H42" s="9"/>
      <c r="I42" s="9"/>
      <c r="J42" s="9"/>
      <c r="K42" s="9"/>
      <c r="L42" s="11"/>
      <c r="M42" s="9"/>
      <c r="N42" s="10"/>
    </row>
    <row r="43" spans="1:164" ht="66" customHeight="1" x14ac:dyDescent="0.25">
      <c r="A43" s="21" t="s">
        <v>85</v>
      </c>
      <c r="B43" s="8" t="s">
        <v>86</v>
      </c>
      <c r="C43" s="122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</row>
    <row r="44" spans="1:164" ht="129" customHeight="1" x14ac:dyDescent="0.25">
      <c r="A44" s="23" t="s">
        <v>83</v>
      </c>
      <c r="B44" s="27" t="s">
        <v>94</v>
      </c>
      <c r="C44" s="17" t="s">
        <v>93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</row>
    <row r="45" spans="1:164" s="5" customFormat="1" ht="26.25" customHeight="1" x14ac:dyDescent="0.25">
      <c r="A45" s="20"/>
      <c r="B45" s="18" t="s">
        <v>88</v>
      </c>
      <c r="C45" s="18"/>
      <c r="D45" s="19"/>
      <c r="E45" s="9"/>
      <c r="F45" s="9"/>
      <c r="G45" s="9"/>
      <c r="H45" s="9"/>
      <c r="I45" s="19"/>
      <c r="J45" s="9"/>
      <c r="K45" s="19"/>
      <c r="L45" s="9"/>
      <c r="M45" s="9"/>
      <c r="N45" s="10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</row>
    <row r="46" spans="1:164" ht="15.7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64" ht="15.75" x14ac:dyDescent="0.2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</sheetData>
  <mergeCells count="15">
    <mergeCell ref="A2:N2"/>
    <mergeCell ref="A3:A4"/>
    <mergeCell ref="B3:B4"/>
    <mergeCell ref="C3:C4"/>
    <mergeCell ref="D3:H3"/>
    <mergeCell ref="I3:M3"/>
    <mergeCell ref="N3:N4"/>
    <mergeCell ref="C33:C35"/>
    <mergeCell ref="C36:C38"/>
    <mergeCell ref="C39:C43"/>
    <mergeCell ref="C6:C11"/>
    <mergeCell ref="C16:C20"/>
    <mergeCell ref="C21:C24"/>
    <mergeCell ref="C26:C32"/>
    <mergeCell ref="C12:C15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K52"/>
  <sheetViews>
    <sheetView topLeftCell="A4" zoomScaleNormal="100" workbookViewId="0">
      <pane xSplit="9465" ySplit="930" topLeftCell="E43" activePane="bottomRight"/>
      <selection activeCell="A4" sqref="A4"/>
      <selection pane="topRight" activeCell="E4" sqref="E4"/>
      <selection pane="bottomLeft" activeCell="B53" sqref="B53"/>
      <selection pane="bottomRight" activeCell="L53" sqref="L53"/>
    </sheetView>
  </sheetViews>
  <sheetFormatPr defaultRowHeight="15" x14ac:dyDescent="0.25"/>
  <cols>
    <col min="1" max="1" width="7.140625" customWidth="1"/>
    <col min="2" max="2" width="42.140625" customWidth="1"/>
    <col min="3" max="3" width="12.85546875" customWidth="1"/>
    <col min="4" max="4" width="24.28515625" customWidth="1"/>
    <col min="5" max="5" width="15.28515625" style="7" customWidth="1"/>
    <col min="6" max="6" width="15.42578125" style="7" customWidth="1"/>
    <col min="7" max="7" width="13" style="82" customWidth="1"/>
    <col min="8" max="8" width="13.28515625" style="7" customWidth="1"/>
    <col min="9" max="9" width="11.42578125" style="7" customWidth="1"/>
    <col min="10" max="10" width="11.5703125" style="7" customWidth="1"/>
    <col min="11" max="11" width="12.42578125" style="7" customWidth="1"/>
    <col min="12" max="12" width="14.42578125" style="7" customWidth="1"/>
    <col min="13" max="13" width="13.140625" style="7" customWidth="1"/>
    <col min="14" max="14" width="12.7109375" style="7" customWidth="1"/>
    <col min="15" max="15" width="14.7109375" style="7" customWidth="1"/>
    <col min="16" max="16" width="17.7109375" style="28" customWidth="1"/>
    <col min="17" max="17" width="14.42578125" style="6" customWidth="1"/>
    <col min="18" max="167" width="9.140625" style="6"/>
  </cols>
  <sheetData>
    <row r="1" spans="1:17" ht="19.5" customHeight="1" x14ac:dyDescent="0.25"/>
    <row r="2" spans="1:17" ht="48" customHeight="1" x14ac:dyDescent="0.25">
      <c r="A2" s="126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7" ht="15.75" x14ac:dyDescent="0.25">
      <c r="A3" s="127" t="s">
        <v>87</v>
      </c>
      <c r="B3" s="128" t="s">
        <v>0</v>
      </c>
      <c r="C3" s="135"/>
      <c r="D3" s="127" t="s">
        <v>1</v>
      </c>
      <c r="E3" s="127" t="s">
        <v>7</v>
      </c>
      <c r="F3" s="127"/>
      <c r="G3" s="127"/>
      <c r="H3" s="127"/>
      <c r="I3" s="127"/>
      <c r="J3" s="127" t="s">
        <v>6</v>
      </c>
      <c r="K3" s="127"/>
      <c r="L3" s="127"/>
      <c r="M3" s="127"/>
      <c r="N3" s="127"/>
      <c r="O3" s="127" t="s">
        <v>8</v>
      </c>
    </row>
    <row r="4" spans="1:17" ht="15.75" x14ac:dyDescent="0.25">
      <c r="A4" s="127"/>
      <c r="B4" s="128"/>
      <c r="C4" s="136"/>
      <c r="D4" s="127"/>
      <c r="E4" s="1" t="s">
        <v>2</v>
      </c>
      <c r="F4" s="2" t="s">
        <v>3</v>
      </c>
      <c r="G4" s="74" t="s">
        <v>4</v>
      </c>
      <c r="H4" s="2" t="s">
        <v>5</v>
      </c>
      <c r="I4" s="2" t="s">
        <v>84</v>
      </c>
      <c r="J4" s="1" t="s">
        <v>2</v>
      </c>
      <c r="K4" s="2" t="s">
        <v>3</v>
      </c>
      <c r="L4" s="2" t="s">
        <v>4</v>
      </c>
      <c r="M4" s="2" t="s">
        <v>5</v>
      </c>
      <c r="N4" s="2" t="s">
        <v>84</v>
      </c>
      <c r="O4" s="127"/>
      <c r="P4" s="137" t="s">
        <v>99</v>
      </c>
      <c r="Q4" s="138"/>
    </row>
    <row r="5" spans="1:17" ht="15.75" x14ac:dyDescent="0.25">
      <c r="A5" s="2">
        <v>1</v>
      </c>
      <c r="B5" s="2">
        <v>2</v>
      </c>
      <c r="C5" s="2"/>
      <c r="D5" s="2">
        <v>3</v>
      </c>
      <c r="E5" s="2">
        <v>4</v>
      </c>
      <c r="F5" s="2">
        <v>5</v>
      </c>
      <c r="G5" s="74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8" t="s">
        <v>100</v>
      </c>
      <c r="Q5" s="6" t="s">
        <v>101</v>
      </c>
    </row>
    <row r="6" spans="1:17" ht="31.5" x14ac:dyDescent="0.25">
      <c r="A6" s="29" t="s">
        <v>9</v>
      </c>
      <c r="B6" s="30" t="s">
        <v>10</v>
      </c>
      <c r="C6" s="43">
        <v>7000000000</v>
      </c>
      <c r="D6" s="135" t="s">
        <v>23</v>
      </c>
      <c r="E6" s="32">
        <f>E7+E8+E9</f>
        <v>299174.97000000003</v>
      </c>
      <c r="F6" s="32">
        <f t="shared" ref="F6:I6" si="0">F7+F8+F9</f>
        <v>0</v>
      </c>
      <c r="G6" s="75">
        <f t="shared" si="0"/>
        <v>217399.87000000002</v>
      </c>
      <c r="H6" s="32">
        <f t="shared" si="0"/>
        <v>81775.100000000006</v>
      </c>
      <c r="I6" s="32">
        <f t="shared" si="0"/>
        <v>0</v>
      </c>
      <c r="J6" s="32">
        <f>J7+J8+J9</f>
        <v>294278.81000000006</v>
      </c>
      <c r="K6" s="32">
        <f t="shared" ref="K6:N6" si="1">K7+K8+K9</f>
        <v>0</v>
      </c>
      <c r="L6" s="75">
        <f t="shared" si="1"/>
        <v>213000.62</v>
      </c>
      <c r="M6" s="32">
        <f t="shared" si="1"/>
        <v>81278.190000000031</v>
      </c>
      <c r="N6" s="32">
        <f t="shared" si="1"/>
        <v>0</v>
      </c>
      <c r="O6" s="33">
        <f>J6/E6</f>
        <v>0.98363445979454778</v>
      </c>
      <c r="P6" s="34">
        <f>E6-F6-G6-H6-I6</f>
        <v>0</v>
      </c>
      <c r="Q6" s="35">
        <f>J6-K6-L6-M6-N6</f>
        <v>2.9103830456733704E-11</v>
      </c>
    </row>
    <row r="7" spans="1:17" ht="31.5" x14ac:dyDescent="0.25">
      <c r="A7" s="36" t="s">
        <v>11</v>
      </c>
      <c r="B7" s="37" t="s">
        <v>12</v>
      </c>
      <c r="C7" s="31">
        <v>7010000000</v>
      </c>
      <c r="D7" s="139"/>
      <c r="E7" s="38">
        <v>277613.39</v>
      </c>
      <c r="F7" s="38"/>
      <c r="G7" s="76">
        <v>208673.17</v>
      </c>
      <c r="H7" s="39">
        <f>E7-F7-G7-I7</f>
        <v>68940.22</v>
      </c>
      <c r="I7" s="38"/>
      <c r="J7" s="38">
        <v>273212.27</v>
      </c>
      <c r="K7" s="38"/>
      <c r="L7" s="38">
        <v>204696.33</v>
      </c>
      <c r="M7" s="39">
        <f>J7-K7-L7-N7</f>
        <v>68515.940000000031</v>
      </c>
      <c r="N7" s="40"/>
      <c r="O7" s="41">
        <f t="shared" ref="O7:O47" si="2">J7/E7</f>
        <v>0.98414658601301619</v>
      </c>
      <c r="P7" s="34">
        <f>E7-F7-G7-H7-I7</f>
        <v>0</v>
      </c>
      <c r="Q7" s="35">
        <f t="shared" ref="Q7:Q47" si="3">J7-K7-L7-M7-N7</f>
        <v>0</v>
      </c>
    </row>
    <row r="8" spans="1:17" ht="31.5" x14ac:dyDescent="0.25">
      <c r="A8" s="36" t="s">
        <v>13</v>
      </c>
      <c r="B8" s="37" t="s">
        <v>14</v>
      </c>
      <c r="C8" s="31">
        <v>7020000000</v>
      </c>
      <c r="D8" s="139"/>
      <c r="E8" s="42">
        <v>9570.33</v>
      </c>
      <c r="F8" s="38"/>
      <c r="G8" s="77">
        <v>8726.7000000000007</v>
      </c>
      <c r="H8" s="39">
        <f t="shared" ref="H8:H10" si="4">E8-F8-G8-I8</f>
        <v>843.6299999999992</v>
      </c>
      <c r="I8" s="38"/>
      <c r="J8" s="42">
        <v>9140.08</v>
      </c>
      <c r="K8" s="38"/>
      <c r="L8" s="42">
        <v>8304.2900000000009</v>
      </c>
      <c r="M8" s="39">
        <f t="shared" ref="M8:M11" si="5">J8-K8-L8-N8</f>
        <v>835.78999999999905</v>
      </c>
      <c r="N8" s="40"/>
      <c r="O8" s="41">
        <f t="shared" si="2"/>
        <v>0.95504334751257269</v>
      </c>
      <c r="P8" s="34">
        <f t="shared" ref="P8:P46" si="6">E8-F8-G8-H8-I8</f>
        <v>0</v>
      </c>
      <c r="Q8" s="35">
        <f t="shared" si="3"/>
        <v>0</v>
      </c>
    </row>
    <row r="9" spans="1:17" ht="63" x14ac:dyDescent="0.25">
      <c r="A9" s="36" t="s">
        <v>15</v>
      </c>
      <c r="B9" s="37" t="s">
        <v>16</v>
      </c>
      <c r="C9" s="31">
        <v>7030000000</v>
      </c>
      <c r="D9" s="139"/>
      <c r="E9" s="38">
        <v>11991.25</v>
      </c>
      <c r="F9" s="40"/>
      <c r="G9" s="78">
        <v>0</v>
      </c>
      <c r="H9" s="39">
        <f t="shared" si="4"/>
        <v>11991.25</v>
      </c>
      <c r="I9" s="40"/>
      <c r="J9" s="38">
        <v>11926.46</v>
      </c>
      <c r="K9" s="40"/>
      <c r="L9" s="40"/>
      <c r="M9" s="39">
        <f t="shared" si="5"/>
        <v>11926.46</v>
      </c>
      <c r="N9" s="40"/>
      <c r="O9" s="41">
        <f t="shared" si="2"/>
        <v>0.99459689356822678</v>
      </c>
      <c r="P9" s="34">
        <f t="shared" si="6"/>
        <v>0</v>
      </c>
      <c r="Q9" s="35">
        <f t="shared" si="3"/>
        <v>0</v>
      </c>
    </row>
    <row r="10" spans="1:17" ht="31.5" x14ac:dyDescent="0.25">
      <c r="A10" s="29" t="s">
        <v>17</v>
      </c>
      <c r="B10" s="30" t="s">
        <v>18</v>
      </c>
      <c r="C10" s="43">
        <v>7300000000</v>
      </c>
      <c r="D10" s="139"/>
      <c r="E10" s="44">
        <v>31009.25</v>
      </c>
      <c r="F10" s="32"/>
      <c r="G10" s="79">
        <v>1571.33</v>
      </c>
      <c r="H10" s="45">
        <f t="shared" si="4"/>
        <v>29437.919999999998</v>
      </c>
      <c r="I10" s="32"/>
      <c r="J10" s="44">
        <v>30996.97</v>
      </c>
      <c r="K10" s="32"/>
      <c r="L10" s="44">
        <v>1571.33</v>
      </c>
      <c r="M10" s="45">
        <f t="shared" si="5"/>
        <v>29425.64</v>
      </c>
      <c r="N10" s="32"/>
      <c r="O10" s="33">
        <f t="shared" si="2"/>
        <v>0.99960398913227511</v>
      </c>
      <c r="P10" s="34">
        <f t="shared" si="6"/>
        <v>0</v>
      </c>
      <c r="Q10" s="35">
        <f t="shared" si="3"/>
        <v>0</v>
      </c>
    </row>
    <row r="11" spans="1:17" ht="31.5" x14ac:dyDescent="0.25">
      <c r="A11" s="29" t="s">
        <v>19</v>
      </c>
      <c r="B11" s="30" t="s">
        <v>20</v>
      </c>
      <c r="C11" s="46">
        <v>7400000000</v>
      </c>
      <c r="D11" s="140"/>
      <c r="E11" s="32">
        <v>30073.98</v>
      </c>
      <c r="F11" s="32"/>
      <c r="G11" s="75">
        <v>15829.68</v>
      </c>
      <c r="H11" s="45">
        <f>E11-F11-G11-I11</f>
        <v>14244.3</v>
      </c>
      <c r="I11" s="32"/>
      <c r="J11" s="32">
        <v>29928.19</v>
      </c>
      <c r="K11" s="32"/>
      <c r="L11" s="32">
        <v>15829.68</v>
      </c>
      <c r="M11" s="45">
        <f t="shared" si="5"/>
        <v>14098.509999999998</v>
      </c>
      <c r="N11" s="32"/>
      <c r="O11" s="33">
        <f t="shared" si="2"/>
        <v>0.99515228779163911</v>
      </c>
      <c r="P11" s="34">
        <f t="shared" si="6"/>
        <v>0</v>
      </c>
      <c r="Q11" s="35">
        <f t="shared" si="3"/>
        <v>0</v>
      </c>
    </row>
    <row r="12" spans="1:17" ht="15.75" x14ac:dyDescent="0.25">
      <c r="A12" s="29" t="s">
        <v>21</v>
      </c>
      <c r="B12" s="30" t="s">
        <v>22</v>
      </c>
      <c r="C12" s="47">
        <v>7100000000</v>
      </c>
      <c r="D12" s="135" t="s">
        <v>89</v>
      </c>
      <c r="E12" s="75">
        <f>E13+E14+E15</f>
        <v>20214.07</v>
      </c>
      <c r="F12" s="32">
        <f t="shared" ref="F12:N12" si="7">F13+F14+F15</f>
        <v>0</v>
      </c>
      <c r="G12" s="75">
        <f t="shared" si="7"/>
        <v>19181.23</v>
      </c>
      <c r="H12" s="32">
        <f t="shared" si="7"/>
        <v>1032.8399999999997</v>
      </c>
      <c r="I12" s="32">
        <f t="shared" si="7"/>
        <v>0</v>
      </c>
      <c r="J12" s="75">
        <f t="shared" si="7"/>
        <v>16770.82</v>
      </c>
      <c r="K12" s="32">
        <f t="shared" si="7"/>
        <v>0</v>
      </c>
      <c r="L12" s="32">
        <f t="shared" si="7"/>
        <v>15737.98</v>
      </c>
      <c r="M12" s="32">
        <f t="shared" si="7"/>
        <v>1032.8400000000015</v>
      </c>
      <c r="N12" s="32">
        <f t="shared" si="7"/>
        <v>0</v>
      </c>
      <c r="O12" s="33">
        <f t="shared" si="2"/>
        <v>0.82966072641481903</v>
      </c>
      <c r="P12" s="34">
        <f t="shared" si="6"/>
        <v>4.5474735088646412E-13</v>
      </c>
      <c r="Q12" s="35">
        <f t="shared" si="3"/>
        <v>-1.3642420526593924E-12</v>
      </c>
    </row>
    <row r="13" spans="1:17" ht="47.25" x14ac:dyDescent="0.25">
      <c r="A13" s="36" t="s">
        <v>24</v>
      </c>
      <c r="B13" s="37" t="s">
        <v>25</v>
      </c>
      <c r="C13" s="31">
        <v>7110000000</v>
      </c>
      <c r="D13" s="139"/>
      <c r="E13" s="77">
        <v>12570.75</v>
      </c>
      <c r="F13" s="38"/>
      <c r="G13" s="77">
        <v>12512.6</v>
      </c>
      <c r="H13" s="39">
        <f t="shared" ref="H13:H15" si="8">E13-F13-G13-I13</f>
        <v>58.149999999999636</v>
      </c>
      <c r="I13" s="38"/>
      <c r="J13" s="42">
        <v>11317.7</v>
      </c>
      <c r="K13" s="38"/>
      <c r="L13" s="77">
        <v>11259.56</v>
      </c>
      <c r="M13" s="39">
        <f t="shared" ref="M13:M15" si="9">J13-K13-L13-N13</f>
        <v>58.140000000001237</v>
      </c>
      <c r="N13" s="38"/>
      <c r="O13" s="41">
        <f t="shared" si="2"/>
        <v>0.9003201877374063</v>
      </c>
      <c r="P13" s="34">
        <f t="shared" si="6"/>
        <v>0</v>
      </c>
      <c r="Q13" s="35">
        <f t="shared" si="3"/>
        <v>0</v>
      </c>
    </row>
    <row r="14" spans="1:17" ht="63" x14ac:dyDescent="0.25">
      <c r="A14" s="36" t="s">
        <v>26</v>
      </c>
      <c r="B14" s="37" t="s">
        <v>27</v>
      </c>
      <c r="C14" s="48">
        <v>7120000000</v>
      </c>
      <c r="D14" s="139"/>
      <c r="E14" s="38">
        <v>6668.63</v>
      </c>
      <c r="F14" s="38"/>
      <c r="G14" s="76">
        <v>6668.63</v>
      </c>
      <c r="H14" s="39">
        <f t="shared" si="8"/>
        <v>0</v>
      </c>
      <c r="I14" s="38"/>
      <c r="J14" s="38">
        <v>4478.43</v>
      </c>
      <c r="K14" s="38"/>
      <c r="L14" s="38">
        <v>4478.42</v>
      </c>
      <c r="M14" s="39">
        <f t="shared" si="9"/>
        <v>1.0000000000218279E-2</v>
      </c>
      <c r="N14" s="38"/>
      <c r="O14" s="41">
        <f t="shared" si="2"/>
        <v>0.67156672359989988</v>
      </c>
      <c r="P14" s="34">
        <f t="shared" si="6"/>
        <v>0</v>
      </c>
      <c r="Q14" s="35">
        <f t="shared" si="3"/>
        <v>0</v>
      </c>
    </row>
    <row r="15" spans="1:17" ht="15.75" x14ac:dyDescent="0.25">
      <c r="A15" s="72" t="s">
        <v>96</v>
      </c>
      <c r="B15" s="37" t="s">
        <v>103</v>
      </c>
      <c r="C15" s="31">
        <v>7130000000</v>
      </c>
      <c r="D15" s="136"/>
      <c r="E15" s="76">
        <v>974.69</v>
      </c>
      <c r="F15" s="38"/>
      <c r="G15" s="76">
        <v>0</v>
      </c>
      <c r="H15" s="39">
        <f t="shared" si="8"/>
        <v>974.69</v>
      </c>
      <c r="I15" s="38"/>
      <c r="J15" s="38">
        <v>974.69</v>
      </c>
      <c r="K15" s="38"/>
      <c r="L15" s="38"/>
      <c r="M15" s="39">
        <f t="shared" si="9"/>
        <v>974.69</v>
      </c>
      <c r="N15" s="38"/>
      <c r="O15" s="41"/>
      <c r="P15" s="34"/>
      <c r="Q15" s="35"/>
    </row>
    <row r="16" spans="1:17" ht="47.25" x14ac:dyDescent="0.25">
      <c r="A16" s="29" t="s">
        <v>28</v>
      </c>
      <c r="B16" s="30" t="s">
        <v>29</v>
      </c>
      <c r="C16" s="47">
        <v>7500000000</v>
      </c>
      <c r="D16" s="135" t="s">
        <v>90</v>
      </c>
      <c r="E16" s="44">
        <f>E17+E18+E19+E20</f>
        <v>123859.14</v>
      </c>
      <c r="F16" s="44">
        <f t="shared" ref="F16:I16" si="10">F17+F18+F19+F20</f>
        <v>0</v>
      </c>
      <c r="G16" s="79">
        <f t="shared" si="10"/>
        <v>17480.53</v>
      </c>
      <c r="H16" s="44">
        <f t="shared" si="10"/>
        <v>106378.60999999999</v>
      </c>
      <c r="I16" s="44">
        <f t="shared" si="10"/>
        <v>0</v>
      </c>
      <c r="J16" s="44">
        <f>J17+J18+J19+J20</f>
        <v>123432.01</v>
      </c>
      <c r="K16" s="44">
        <f t="shared" ref="K16:N16" si="11">K17+K18+K19+K20</f>
        <v>0</v>
      </c>
      <c r="L16" s="44">
        <f t="shared" si="11"/>
        <v>17343.78</v>
      </c>
      <c r="M16" s="44">
        <f t="shared" si="11"/>
        <v>106088.23000000001</v>
      </c>
      <c r="N16" s="44">
        <f t="shared" si="11"/>
        <v>0</v>
      </c>
      <c r="O16" s="33">
        <f t="shared" si="2"/>
        <v>0.9965514858249459</v>
      </c>
      <c r="P16" s="34">
        <f t="shared" si="6"/>
        <v>1.4551915228366852E-11</v>
      </c>
      <c r="Q16" s="35">
        <f t="shared" si="3"/>
        <v>-1.4551915228366852E-11</v>
      </c>
    </row>
    <row r="17" spans="1:17" ht="47.25" x14ac:dyDescent="0.25">
      <c r="A17" s="36" t="s">
        <v>30</v>
      </c>
      <c r="B17" s="37" t="s">
        <v>31</v>
      </c>
      <c r="C17" s="31">
        <v>7510000000</v>
      </c>
      <c r="D17" s="139"/>
      <c r="E17" s="42">
        <v>23298.1</v>
      </c>
      <c r="F17" s="38"/>
      <c r="G17" s="77">
        <v>9157.5</v>
      </c>
      <c r="H17" s="39">
        <f t="shared" ref="H17:H20" si="12">E17-F17-G17-I17</f>
        <v>14140.599999999999</v>
      </c>
      <c r="I17" s="38"/>
      <c r="J17" s="38">
        <v>23285.040000000001</v>
      </c>
      <c r="K17" s="38"/>
      <c r="L17" s="42">
        <v>9157.5</v>
      </c>
      <c r="M17" s="39">
        <f t="shared" ref="M17:M20" si="13">J17-K17-L17-N17</f>
        <v>14127.54</v>
      </c>
      <c r="N17" s="38"/>
      <c r="O17" s="41">
        <f t="shared" si="2"/>
        <v>0.99943943926757983</v>
      </c>
      <c r="P17" s="34">
        <f t="shared" si="6"/>
        <v>0</v>
      </c>
      <c r="Q17" s="35">
        <f t="shared" si="3"/>
        <v>0</v>
      </c>
    </row>
    <row r="18" spans="1:17" ht="31.5" x14ac:dyDescent="0.25">
      <c r="A18" s="36" t="s">
        <v>32</v>
      </c>
      <c r="B18" s="37" t="s">
        <v>33</v>
      </c>
      <c r="C18" s="31">
        <v>7520000000</v>
      </c>
      <c r="D18" s="139"/>
      <c r="E18" s="38">
        <v>19670.259999999998</v>
      </c>
      <c r="F18" s="38"/>
      <c r="G18" s="76">
        <v>410.72</v>
      </c>
      <c r="H18" s="39">
        <f t="shared" si="12"/>
        <v>19259.539999999997</v>
      </c>
      <c r="I18" s="38"/>
      <c r="J18" s="77">
        <v>19512.45</v>
      </c>
      <c r="K18" s="38"/>
      <c r="L18" s="38">
        <v>273.97000000000003</v>
      </c>
      <c r="M18" s="39">
        <f t="shared" si="13"/>
        <v>19238.48</v>
      </c>
      <c r="N18" s="38"/>
      <c r="O18" s="41">
        <f t="shared" si="2"/>
        <v>0.99197722856739068</v>
      </c>
      <c r="P18" s="34">
        <f t="shared" si="6"/>
        <v>0</v>
      </c>
      <c r="Q18" s="35">
        <f t="shared" si="3"/>
        <v>0</v>
      </c>
    </row>
    <row r="19" spans="1:17" ht="47.25" x14ac:dyDescent="0.25">
      <c r="A19" s="36" t="s">
        <v>34</v>
      </c>
      <c r="B19" s="37" t="s">
        <v>35</v>
      </c>
      <c r="C19" s="31">
        <v>7530000000</v>
      </c>
      <c r="D19" s="139"/>
      <c r="E19" s="42">
        <v>28875.08</v>
      </c>
      <c r="F19" s="38"/>
      <c r="G19" s="77">
        <v>5368.05</v>
      </c>
      <c r="H19" s="39">
        <f t="shared" si="12"/>
        <v>23507.030000000002</v>
      </c>
      <c r="I19" s="38"/>
      <c r="J19" s="77">
        <v>28722.82</v>
      </c>
      <c r="K19" s="38"/>
      <c r="L19" s="42">
        <v>5368.05</v>
      </c>
      <c r="M19" s="39">
        <f t="shared" si="13"/>
        <v>23354.77</v>
      </c>
      <c r="N19" s="38"/>
      <c r="O19" s="41">
        <f t="shared" si="2"/>
        <v>0.99472694101626724</v>
      </c>
      <c r="P19" s="34">
        <f t="shared" si="6"/>
        <v>0</v>
      </c>
      <c r="Q19" s="35">
        <f t="shared" si="3"/>
        <v>0</v>
      </c>
    </row>
    <row r="20" spans="1:17" ht="63" x14ac:dyDescent="0.25">
      <c r="A20" s="36" t="s">
        <v>37</v>
      </c>
      <c r="B20" s="37" t="s">
        <v>36</v>
      </c>
      <c r="C20" s="48">
        <v>7540000000</v>
      </c>
      <c r="D20" s="140"/>
      <c r="E20" s="38">
        <v>52015.7</v>
      </c>
      <c r="F20" s="38"/>
      <c r="G20" s="76">
        <v>2544.2600000000002</v>
      </c>
      <c r="H20" s="39">
        <f t="shared" si="12"/>
        <v>49471.439999999995</v>
      </c>
      <c r="I20" s="38"/>
      <c r="J20" s="77">
        <v>51911.7</v>
      </c>
      <c r="K20" s="38"/>
      <c r="L20" s="38">
        <v>2544.2600000000002</v>
      </c>
      <c r="M20" s="39">
        <f t="shared" si="13"/>
        <v>49367.439999999995</v>
      </c>
      <c r="N20" s="38"/>
      <c r="O20" s="41">
        <f t="shared" si="2"/>
        <v>0.99800060366389376</v>
      </c>
      <c r="P20" s="34">
        <f t="shared" si="6"/>
        <v>0</v>
      </c>
      <c r="Q20" s="35">
        <f t="shared" si="3"/>
        <v>0</v>
      </c>
    </row>
    <row r="21" spans="1:17" ht="63" x14ac:dyDescent="0.25">
      <c r="A21" s="49" t="s">
        <v>38</v>
      </c>
      <c r="B21" s="50" t="s">
        <v>39</v>
      </c>
      <c r="C21" s="51">
        <v>7600000000</v>
      </c>
      <c r="D21" s="135" t="s">
        <v>91</v>
      </c>
      <c r="E21" s="32">
        <f>E22+E23+E24</f>
        <v>22107.87</v>
      </c>
      <c r="F21" s="32">
        <f t="shared" ref="F21:N21" si="14">F22+F23+F24</f>
        <v>0</v>
      </c>
      <c r="G21" s="75">
        <f t="shared" si="14"/>
        <v>0</v>
      </c>
      <c r="H21" s="32">
        <f t="shared" si="14"/>
        <v>22107.87</v>
      </c>
      <c r="I21" s="32">
        <f t="shared" si="14"/>
        <v>0</v>
      </c>
      <c r="J21" s="32">
        <f t="shared" si="14"/>
        <v>21729.24</v>
      </c>
      <c r="K21" s="32">
        <f t="shared" si="14"/>
        <v>0</v>
      </c>
      <c r="L21" s="32">
        <f t="shared" si="14"/>
        <v>0</v>
      </c>
      <c r="M21" s="32">
        <f t="shared" si="14"/>
        <v>21729.24</v>
      </c>
      <c r="N21" s="32">
        <f t="shared" si="14"/>
        <v>0</v>
      </c>
      <c r="O21" s="33">
        <f t="shared" si="2"/>
        <v>0.98287351970135539</v>
      </c>
      <c r="P21" s="34">
        <f t="shared" si="6"/>
        <v>0</v>
      </c>
      <c r="Q21" s="35">
        <f t="shared" si="3"/>
        <v>0</v>
      </c>
    </row>
    <row r="22" spans="1:17" ht="78.75" x14ac:dyDescent="0.25">
      <c r="A22" s="52" t="s">
        <v>43</v>
      </c>
      <c r="B22" s="53" t="s">
        <v>40</v>
      </c>
      <c r="C22" s="54">
        <v>7610000000</v>
      </c>
      <c r="D22" s="139"/>
      <c r="E22" s="38">
        <v>21863.87</v>
      </c>
      <c r="F22" s="38"/>
      <c r="G22" s="76"/>
      <c r="H22" s="39">
        <f t="shared" ref="H22:H25" si="15">E22-F22-G22-I22</f>
        <v>21863.87</v>
      </c>
      <c r="I22" s="38"/>
      <c r="J22" s="38">
        <v>21485.24</v>
      </c>
      <c r="K22" s="38"/>
      <c r="L22" s="38"/>
      <c r="M22" s="39">
        <f t="shared" ref="M22:M25" si="16">J22-K22-L22-N22</f>
        <v>21485.24</v>
      </c>
      <c r="N22" s="38"/>
      <c r="O22" s="41">
        <f t="shared" si="2"/>
        <v>0.98268238879942127</v>
      </c>
      <c r="P22" s="34">
        <f t="shared" si="6"/>
        <v>0</v>
      </c>
      <c r="Q22" s="35">
        <f t="shared" si="3"/>
        <v>0</v>
      </c>
    </row>
    <row r="23" spans="1:17" ht="31.5" x14ac:dyDescent="0.25">
      <c r="A23" s="52" t="s">
        <v>44</v>
      </c>
      <c r="B23" s="53" t="s">
        <v>41</v>
      </c>
      <c r="C23" s="54">
        <v>7620000000</v>
      </c>
      <c r="D23" s="139"/>
      <c r="E23" s="42">
        <v>1</v>
      </c>
      <c r="F23" s="38"/>
      <c r="G23" s="77"/>
      <c r="H23" s="39">
        <f t="shared" si="15"/>
        <v>1</v>
      </c>
      <c r="I23" s="38"/>
      <c r="J23" s="42">
        <v>1</v>
      </c>
      <c r="K23" s="38"/>
      <c r="L23" s="42"/>
      <c r="M23" s="39">
        <f t="shared" si="16"/>
        <v>1</v>
      </c>
      <c r="N23" s="38"/>
      <c r="O23" s="41">
        <f t="shared" si="2"/>
        <v>1</v>
      </c>
      <c r="P23" s="34">
        <f t="shared" si="6"/>
        <v>0</v>
      </c>
      <c r="Q23" s="35">
        <f t="shared" si="3"/>
        <v>0</v>
      </c>
    </row>
    <row r="24" spans="1:17" ht="63" x14ac:dyDescent="0.25">
      <c r="A24" s="52" t="s">
        <v>45</v>
      </c>
      <c r="B24" s="53" t="s">
        <v>42</v>
      </c>
      <c r="C24" s="55">
        <v>7630000000</v>
      </c>
      <c r="D24" s="140"/>
      <c r="E24" s="38">
        <v>243</v>
      </c>
      <c r="F24" s="38"/>
      <c r="G24" s="76"/>
      <c r="H24" s="39">
        <f t="shared" si="15"/>
        <v>243</v>
      </c>
      <c r="I24" s="38"/>
      <c r="J24" s="38">
        <v>243</v>
      </c>
      <c r="K24" s="38"/>
      <c r="L24" s="38"/>
      <c r="M24" s="39">
        <f t="shared" si="16"/>
        <v>243</v>
      </c>
      <c r="N24" s="38"/>
      <c r="O24" s="41">
        <f t="shared" si="2"/>
        <v>1</v>
      </c>
      <c r="P24" s="34">
        <f t="shared" si="6"/>
        <v>0</v>
      </c>
      <c r="Q24" s="35">
        <f t="shared" si="3"/>
        <v>0</v>
      </c>
    </row>
    <row r="25" spans="1:17" ht="63" x14ac:dyDescent="0.25">
      <c r="A25" s="29" t="s">
        <v>46</v>
      </c>
      <c r="B25" s="56" t="s">
        <v>47</v>
      </c>
      <c r="C25" s="30">
        <v>7700000000</v>
      </c>
      <c r="D25" s="57" t="s">
        <v>102</v>
      </c>
      <c r="E25" s="32">
        <v>30</v>
      </c>
      <c r="F25" s="32"/>
      <c r="G25" s="75"/>
      <c r="H25" s="32">
        <f t="shared" si="15"/>
        <v>30</v>
      </c>
      <c r="I25" s="32"/>
      <c r="J25" s="32"/>
      <c r="K25" s="32"/>
      <c r="L25" s="32"/>
      <c r="M25" s="32">
        <f t="shared" si="16"/>
        <v>0</v>
      </c>
      <c r="N25" s="32"/>
      <c r="O25" s="33">
        <f t="shared" si="2"/>
        <v>0</v>
      </c>
      <c r="P25" s="34">
        <f>E25-F25-G25-H25-I25</f>
        <v>0</v>
      </c>
      <c r="Q25" s="35">
        <f t="shared" si="3"/>
        <v>0</v>
      </c>
    </row>
    <row r="26" spans="1:17" ht="31.5" x14ac:dyDescent="0.25">
      <c r="A26" s="49" t="s">
        <v>48</v>
      </c>
      <c r="B26" s="50" t="s">
        <v>49</v>
      </c>
      <c r="C26" s="51">
        <v>7800000000</v>
      </c>
      <c r="D26" s="135" t="s">
        <v>90</v>
      </c>
      <c r="E26" s="32">
        <f>E27+E28</f>
        <v>22516.400000000001</v>
      </c>
      <c r="F26" s="32">
        <f t="shared" ref="F26:I26" si="17">F27+F28</f>
        <v>0</v>
      </c>
      <c r="G26" s="75">
        <f t="shared" si="17"/>
        <v>9309.6299999999992</v>
      </c>
      <c r="H26" s="32">
        <f t="shared" si="17"/>
        <v>13206.770000000002</v>
      </c>
      <c r="I26" s="32">
        <f t="shared" si="17"/>
        <v>0</v>
      </c>
      <c r="J26" s="32">
        <f>J27+J28</f>
        <v>22516.400000000001</v>
      </c>
      <c r="K26" s="32">
        <f t="shared" ref="K26:N26" si="18">K27+K28</f>
        <v>0</v>
      </c>
      <c r="L26" s="32">
        <f t="shared" si="18"/>
        <v>9309.6299999999992</v>
      </c>
      <c r="M26" s="32">
        <f t="shared" si="18"/>
        <v>13206.770000000002</v>
      </c>
      <c r="N26" s="32">
        <f t="shared" si="18"/>
        <v>0</v>
      </c>
      <c r="O26" s="33">
        <f t="shared" si="2"/>
        <v>1</v>
      </c>
      <c r="P26" s="34">
        <f t="shared" si="6"/>
        <v>0</v>
      </c>
      <c r="Q26" s="35">
        <f t="shared" si="3"/>
        <v>0</v>
      </c>
    </row>
    <row r="27" spans="1:17" ht="31.5" x14ac:dyDescent="0.25">
      <c r="A27" s="52" t="s">
        <v>52</v>
      </c>
      <c r="B27" s="53" t="s">
        <v>50</v>
      </c>
      <c r="C27" s="54">
        <v>7810000000</v>
      </c>
      <c r="D27" s="139"/>
      <c r="E27" s="76">
        <v>22316.400000000001</v>
      </c>
      <c r="F27" s="38"/>
      <c r="G27" s="76">
        <v>9309.6299999999992</v>
      </c>
      <c r="H27" s="39">
        <f t="shared" ref="H27:H28" si="19">E27-F27-G27-I27</f>
        <v>13006.770000000002</v>
      </c>
      <c r="I27" s="38"/>
      <c r="J27" s="76">
        <v>22316.400000000001</v>
      </c>
      <c r="K27" s="38"/>
      <c r="L27" s="38">
        <v>9309.6299999999992</v>
      </c>
      <c r="M27" s="39">
        <f t="shared" ref="M27:M28" si="20">J27-K27-L27-N27</f>
        <v>13006.770000000002</v>
      </c>
      <c r="N27" s="38"/>
      <c r="O27" s="41">
        <f t="shared" si="2"/>
        <v>1</v>
      </c>
      <c r="P27" s="34">
        <f t="shared" si="6"/>
        <v>0</v>
      </c>
      <c r="Q27" s="35">
        <f t="shared" si="3"/>
        <v>0</v>
      </c>
    </row>
    <row r="28" spans="1:17" ht="63" x14ac:dyDescent="0.25">
      <c r="A28" s="52" t="s">
        <v>53</v>
      </c>
      <c r="B28" s="58" t="s">
        <v>51</v>
      </c>
      <c r="C28" s="54">
        <v>7820000000</v>
      </c>
      <c r="D28" s="139"/>
      <c r="E28" s="38">
        <v>200</v>
      </c>
      <c r="F28" s="38"/>
      <c r="G28" s="76"/>
      <c r="H28" s="38">
        <f t="shared" si="19"/>
        <v>200</v>
      </c>
      <c r="I28" s="38"/>
      <c r="J28" s="38">
        <v>200</v>
      </c>
      <c r="K28" s="38"/>
      <c r="L28" s="38"/>
      <c r="M28" s="38">
        <f t="shared" si="20"/>
        <v>200</v>
      </c>
      <c r="N28" s="38"/>
      <c r="O28" s="41">
        <f t="shared" si="2"/>
        <v>1</v>
      </c>
      <c r="P28" s="34">
        <f t="shared" si="6"/>
        <v>0</v>
      </c>
      <c r="Q28" s="35">
        <f t="shared" si="3"/>
        <v>0</v>
      </c>
    </row>
    <row r="29" spans="1:17" ht="31.5" x14ac:dyDescent="0.25">
      <c r="A29" s="49" t="s">
        <v>54</v>
      </c>
      <c r="B29" s="50" t="s">
        <v>55</v>
      </c>
      <c r="C29" s="59">
        <v>7900000000</v>
      </c>
      <c r="D29" s="139"/>
      <c r="E29" s="32">
        <f>E30+E31</f>
        <v>7533.77</v>
      </c>
      <c r="F29" s="32">
        <f t="shared" ref="F29:I29" si="21">F30+F31</f>
        <v>0</v>
      </c>
      <c r="G29" s="75">
        <f t="shared" si="21"/>
        <v>0</v>
      </c>
      <c r="H29" s="32">
        <f t="shared" si="21"/>
        <v>7533.77</v>
      </c>
      <c r="I29" s="32">
        <f t="shared" si="21"/>
        <v>0</v>
      </c>
      <c r="J29" s="32">
        <f>J30+J31</f>
        <v>7433.77</v>
      </c>
      <c r="K29" s="32">
        <f t="shared" ref="K29:N29" si="22">K30+K31</f>
        <v>0</v>
      </c>
      <c r="L29" s="32">
        <f t="shared" si="22"/>
        <v>0</v>
      </c>
      <c r="M29" s="32">
        <f t="shared" si="22"/>
        <v>7433.77</v>
      </c>
      <c r="N29" s="32">
        <f t="shared" si="22"/>
        <v>0</v>
      </c>
      <c r="O29" s="33">
        <f t="shared" si="2"/>
        <v>0.98672643311383279</v>
      </c>
      <c r="P29" s="34">
        <f t="shared" si="6"/>
        <v>0</v>
      </c>
      <c r="Q29" s="35">
        <f t="shared" si="3"/>
        <v>0</v>
      </c>
    </row>
    <row r="30" spans="1:17" ht="63" x14ac:dyDescent="0.25">
      <c r="A30" s="52" t="s">
        <v>58</v>
      </c>
      <c r="B30" s="53" t="s">
        <v>56</v>
      </c>
      <c r="C30" s="54">
        <v>7910000000</v>
      </c>
      <c r="D30" s="139"/>
      <c r="E30" s="38">
        <v>7533.77</v>
      </c>
      <c r="F30" s="38"/>
      <c r="G30" s="76"/>
      <c r="H30" s="39">
        <f t="shared" ref="H30:H46" si="23">E30-F30-G30-I30</f>
        <v>7533.77</v>
      </c>
      <c r="I30" s="38"/>
      <c r="J30" s="38">
        <v>7433.77</v>
      </c>
      <c r="K30" s="38"/>
      <c r="L30" s="38">
        <v>0</v>
      </c>
      <c r="M30" s="39">
        <f t="shared" ref="M30:M31" si="24">J30-K30-L30-N30</f>
        <v>7433.77</v>
      </c>
      <c r="N30" s="38"/>
      <c r="O30" s="41">
        <f t="shared" si="2"/>
        <v>0.98672643311383279</v>
      </c>
      <c r="P30" s="34">
        <f t="shared" si="6"/>
        <v>0</v>
      </c>
      <c r="Q30" s="35">
        <f t="shared" si="3"/>
        <v>0</v>
      </c>
    </row>
    <row r="31" spans="1:17" ht="63" x14ac:dyDescent="0.25">
      <c r="A31" s="36" t="s">
        <v>59</v>
      </c>
      <c r="B31" s="53" t="s">
        <v>57</v>
      </c>
      <c r="C31" s="54">
        <v>7920000000</v>
      </c>
      <c r="D31" s="139"/>
      <c r="E31" s="38">
        <v>0</v>
      </c>
      <c r="F31" s="38"/>
      <c r="G31" s="76"/>
      <c r="H31" s="38">
        <f t="shared" si="23"/>
        <v>0</v>
      </c>
      <c r="I31" s="38"/>
      <c r="J31" s="38">
        <v>0</v>
      </c>
      <c r="K31" s="38"/>
      <c r="L31" s="38">
        <v>0</v>
      </c>
      <c r="M31" s="38">
        <f t="shared" si="24"/>
        <v>0</v>
      </c>
      <c r="N31" s="38"/>
      <c r="O31" s="41" t="e">
        <f t="shared" si="2"/>
        <v>#DIV/0!</v>
      </c>
      <c r="P31" s="34">
        <f t="shared" si="6"/>
        <v>0</v>
      </c>
      <c r="Q31" s="35">
        <f t="shared" si="3"/>
        <v>0</v>
      </c>
    </row>
    <row r="32" spans="1:17" ht="31.5" x14ac:dyDescent="0.25">
      <c r="A32" s="29" t="s">
        <v>60</v>
      </c>
      <c r="B32" s="30" t="s">
        <v>61</v>
      </c>
      <c r="C32" s="46">
        <v>8000000000</v>
      </c>
      <c r="D32" s="140"/>
      <c r="E32" s="32">
        <f>E33+E34</f>
        <v>22.1</v>
      </c>
      <c r="F32" s="32">
        <f t="shared" ref="F32:N32" si="25">F33+F34</f>
        <v>0</v>
      </c>
      <c r="G32" s="32">
        <f t="shared" si="25"/>
        <v>2.1</v>
      </c>
      <c r="H32" s="32">
        <f t="shared" si="25"/>
        <v>0</v>
      </c>
      <c r="I32" s="32">
        <f t="shared" si="25"/>
        <v>0</v>
      </c>
      <c r="J32" s="32">
        <f t="shared" si="25"/>
        <v>17.100000000000001</v>
      </c>
      <c r="K32" s="32">
        <f t="shared" si="25"/>
        <v>0</v>
      </c>
      <c r="L32" s="32">
        <f t="shared" si="25"/>
        <v>2.1</v>
      </c>
      <c r="M32" s="32">
        <f t="shared" si="25"/>
        <v>0</v>
      </c>
      <c r="N32" s="32">
        <f t="shared" si="25"/>
        <v>0</v>
      </c>
      <c r="O32" s="33">
        <f t="shared" si="2"/>
        <v>0.77375565610859731</v>
      </c>
      <c r="P32" s="34">
        <f>E32-F32-G32-H32-I32</f>
        <v>20</v>
      </c>
      <c r="Q32" s="35">
        <f t="shared" si="3"/>
        <v>15.000000000000002</v>
      </c>
    </row>
    <row r="33" spans="1:167" s="83" customFormat="1" ht="47.25" x14ac:dyDescent="0.25">
      <c r="A33" s="85" t="s">
        <v>106</v>
      </c>
      <c r="B33" s="8" t="s">
        <v>108</v>
      </c>
      <c r="C33" s="8">
        <v>8010000000</v>
      </c>
      <c r="D33" s="86"/>
      <c r="E33" s="9">
        <v>17.100000000000001</v>
      </c>
      <c r="F33" s="9"/>
      <c r="G33" s="19">
        <v>2.1</v>
      </c>
      <c r="H33" s="9"/>
      <c r="I33" s="9"/>
      <c r="J33" s="9">
        <v>17.100000000000001</v>
      </c>
      <c r="K33" s="9"/>
      <c r="L33" s="9">
        <v>2.1</v>
      </c>
      <c r="M33" s="9"/>
      <c r="N33" s="9"/>
      <c r="O33" s="10">
        <f t="shared" si="2"/>
        <v>1</v>
      </c>
      <c r="P33" s="89"/>
      <c r="Q33" s="90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</row>
    <row r="34" spans="1:167" s="83" customFormat="1" ht="47.25" x14ac:dyDescent="0.25">
      <c r="A34" s="85" t="s">
        <v>107</v>
      </c>
      <c r="B34" s="8" t="s">
        <v>109</v>
      </c>
      <c r="C34" s="8">
        <v>8020000000</v>
      </c>
      <c r="D34" s="86"/>
      <c r="E34" s="9">
        <v>5</v>
      </c>
      <c r="F34" s="9"/>
      <c r="G34" s="19"/>
      <c r="H34" s="9"/>
      <c r="I34" s="9"/>
      <c r="J34" s="9"/>
      <c r="K34" s="9"/>
      <c r="L34" s="9"/>
      <c r="M34" s="9"/>
      <c r="N34" s="9"/>
      <c r="O34" s="10"/>
      <c r="P34" s="89"/>
      <c r="Q34" s="90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</row>
    <row r="35" spans="1:167" s="94" customFormat="1" ht="31.5" x14ac:dyDescent="0.25">
      <c r="A35" s="49" t="s">
        <v>62</v>
      </c>
      <c r="B35" s="50" t="s">
        <v>63</v>
      </c>
      <c r="C35" s="50">
        <v>8100000000</v>
      </c>
      <c r="D35" s="128" t="s">
        <v>89</v>
      </c>
      <c r="E35" s="32">
        <f>E36+E37</f>
        <v>12349.98</v>
      </c>
      <c r="F35" s="32">
        <f t="shared" ref="F35:I35" si="26">F36+F37</f>
        <v>0</v>
      </c>
      <c r="G35" s="75">
        <f t="shared" si="26"/>
        <v>354.71000000000004</v>
      </c>
      <c r="H35" s="32">
        <f t="shared" si="26"/>
        <v>11995.27</v>
      </c>
      <c r="I35" s="32">
        <f t="shared" si="26"/>
        <v>0</v>
      </c>
      <c r="J35" s="32">
        <f>J36+J37</f>
        <v>12283.42</v>
      </c>
      <c r="K35" s="32">
        <f t="shared" ref="K35:N35" si="27">K36+K37</f>
        <v>0</v>
      </c>
      <c r="L35" s="32">
        <f t="shared" si="27"/>
        <v>350.5</v>
      </c>
      <c r="M35" s="32">
        <f t="shared" si="27"/>
        <v>11932.92</v>
      </c>
      <c r="N35" s="32">
        <f t="shared" si="27"/>
        <v>0</v>
      </c>
      <c r="O35" s="33">
        <f t="shared" si="2"/>
        <v>0.99461051758788277</v>
      </c>
      <c r="P35" s="91">
        <f t="shared" si="6"/>
        <v>0</v>
      </c>
      <c r="Q35" s="92">
        <f t="shared" si="3"/>
        <v>0</v>
      </c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</row>
    <row r="36" spans="1:167" ht="63" x14ac:dyDescent="0.25">
      <c r="A36" s="52" t="s">
        <v>66</v>
      </c>
      <c r="B36" s="53" t="s">
        <v>64</v>
      </c>
      <c r="C36" s="53">
        <v>8110000000</v>
      </c>
      <c r="D36" s="128"/>
      <c r="E36" s="38">
        <v>6646.12</v>
      </c>
      <c r="F36" s="38"/>
      <c r="G36" s="76">
        <v>280.66000000000003</v>
      </c>
      <c r="H36" s="39">
        <f t="shared" si="23"/>
        <v>6365.46</v>
      </c>
      <c r="I36" s="38"/>
      <c r="J36" s="38">
        <v>6645</v>
      </c>
      <c r="K36" s="38"/>
      <c r="L36" s="38">
        <v>280.66000000000003</v>
      </c>
      <c r="M36" s="39">
        <f t="shared" ref="M36:M37" si="28">J36-K36-L36-N36</f>
        <v>6364.34</v>
      </c>
      <c r="N36" s="38"/>
      <c r="O36" s="41">
        <f t="shared" si="2"/>
        <v>0.99983148062328098</v>
      </c>
      <c r="P36" s="34">
        <f t="shared" si="6"/>
        <v>0</v>
      </c>
      <c r="Q36" s="35">
        <f t="shared" si="3"/>
        <v>0</v>
      </c>
    </row>
    <row r="37" spans="1:167" ht="47.25" x14ac:dyDescent="0.25">
      <c r="A37" s="52" t="s">
        <v>67</v>
      </c>
      <c r="B37" s="58" t="s">
        <v>65</v>
      </c>
      <c r="C37" s="53">
        <v>8120000000</v>
      </c>
      <c r="D37" s="128"/>
      <c r="E37" s="38">
        <v>5703.86</v>
      </c>
      <c r="F37" s="38"/>
      <c r="G37" s="76">
        <v>74.05</v>
      </c>
      <c r="H37" s="38">
        <f t="shared" si="23"/>
        <v>5629.8099999999995</v>
      </c>
      <c r="I37" s="38"/>
      <c r="J37" s="38">
        <v>5638.42</v>
      </c>
      <c r="K37" s="38"/>
      <c r="L37" s="38">
        <v>69.84</v>
      </c>
      <c r="M37" s="38">
        <f t="shared" si="28"/>
        <v>5568.58</v>
      </c>
      <c r="N37" s="38"/>
      <c r="O37" s="41">
        <f t="shared" si="2"/>
        <v>0.98852706763489995</v>
      </c>
      <c r="P37" s="34">
        <f t="shared" si="6"/>
        <v>0</v>
      </c>
      <c r="Q37" s="35">
        <f t="shared" si="3"/>
        <v>0</v>
      </c>
    </row>
    <row r="38" spans="1:167" ht="94.5" x14ac:dyDescent="0.25">
      <c r="A38" s="49" t="s">
        <v>68</v>
      </c>
      <c r="B38" s="50" t="s">
        <v>69</v>
      </c>
      <c r="C38" s="60">
        <v>8200000000</v>
      </c>
      <c r="D38" s="129" t="s">
        <v>72</v>
      </c>
      <c r="E38" s="32">
        <f>E39+E40</f>
        <v>9402.24</v>
      </c>
      <c r="F38" s="32">
        <f t="shared" ref="F38:I38" si="29">F39+F40</f>
        <v>0</v>
      </c>
      <c r="G38" s="75">
        <f t="shared" si="29"/>
        <v>0</v>
      </c>
      <c r="H38" s="32">
        <f t="shared" si="29"/>
        <v>9402.24</v>
      </c>
      <c r="I38" s="32">
        <f t="shared" si="29"/>
        <v>0</v>
      </c>
      <c r="J38" s="32">
        <f>J39+J40</f>
        <v>9401.7199999999993</v>
      </c>
      <c r="K38" s="32">
        <f t="shared" ref="K38:N38" si="30">K39+K40</f>
        <v>0</v>
      </c>
      <c r="L38" s="32">
        <f t="shared" si="30"/>
        <v>0</v>
      </c>
      <c r="M38" s="32">
        <f t="shared" si="30"/>
        <v>9401.7199999999993</v>
      </c>
      <c r="N38" s="32">
        <f t="shared" si="30"/>
        <v>0</v>
      </c>
      <c r="O38" s="33">
        <f t="shared" si="2"/>
        <v>0.99994469403035868</v>
      </c>
      <c r="P38" s="34">
        <f t="shared" si="6"/>
        <v>0</v>
      </c>
      <c r="Q38" s="35">
        <f t="shared" si="3"/>
        <v>0</v>
      </c>
    </row>
    <row r="39" spans="1:167" ht="47.25" x14ac:dyDescent="0.25">
      <c r="A39" s="61" t="s">
        <v>74</v>
      </c>
      <c r="B39" s="53" t="s">
        <v>70</v>
      </c>
      <c r="C39" s="62">
        <v>8210000000</v>
      </c>
      <c r="D39" s="130"/>
      <c r="E39" s="38">
        <v>0</v>
      </c>
      <c r="F39" s="38"/>
      <c r="G39" s="76">
        <v>0</v>
      </c>
      <c r="H39" s="39">
        <f t="shared" si="23"/>
        <v>0</v>
      </c>
      <c r="I39" s="38"/>
      <c r="J39" s="38"/>
      <c r="K39" s="38"/>
      <c r="L39" s="38">
        <v>0</v>
      </c>
      <c r="M39" s="39">
        <f t="shared" ref="M39:M40" si="31">J39-K39-L39-N39</f>
        <v>0</v>
      </c>
      <c r="N39" s="38"/>
      <c r="O39" s="41" t="e">
        <f t="shared" si="2"/>
        <v>#DIV/0!</v>
      </c>
      <c r="P39" s="34">
        <f t="shared" si="6"/>
        <v>0</v>
      </c>
      <c r="Q39" s="35">
        <f t="shared" si="3"/>
        <v>0</v>
      </c>
    </row>
    <row r="40" spans="1:167" ht="47.25" x14ac:dyDescent="0.25">
      <c r="A40" s="52" t="s">
        <v>73</v>
      </c>
      <c r="B40" s="58" t="s">
        <v>71</v>
      </c>
      <c r="C40" s="62">
        <v>8220000000</v>
      </c>
      <c r="D40" s="131"/>
      <c r="E40" s="38">
        <v>9402.24</v>
      </c>
      <c r="F40" s="38"/>
      <c r="G40" s="76">
        <v>0</v>
      </c>
      <c r="H40" s="38">
        <f t="shared" si="23"/>
        <v>9402.24</v>
      </c>
      <c r="I40" s="38"/>
      <c r="J40" s="38">
        <v>9401.7199999999993</v>
      </c>
      <c r="K40" s="38"/>
      <c r="L40" s="38">
        <v>0</v>
      </c>
      <c r="M40" s="38">
        <f t="shared" si="31"/>
        <v>9401.7199999999993</v>
      </c>
      <c r="N40" s="38"/>
      <c r="O40" s="41">
        <f t="shared" si="2"/>
        <v>0.99994469403035868</v>
      </c>
      <c r="P40" s="34">
        <f t="shared" si="6"/>
        <v>0</v>
      </c>
      <c r="Q40" s="35">
        <f t="shared" si="3"/>
        <v>0</v>
      </c>
    </row>
    <row r="41" spans="1:167" ht="31.5" x14ac:dyDescent="0.25">
      <c r="A41" s="49" t="s">
        <v>75</v>
      </c>
      <c r="B41" s="50" t="s">
        <v>76</v>
      </c>
      <c r="C41" s="51">
        <v>8300000000</v>
      </c>
      <c r="D41" s="132" t="s">
        <v>92</v>
      </c>
      <c r="E41" s="32">
        <f>E42+E43+E44+E45</f>
        <v>68301.22</v>
      </c>
      <c r="F41" s="32">
        <f t="shared" ref="F41:N41" si="32">F42+F43+F44+F45</f>
        <v>0</v>
      </c>
      <c r="G41" s="75">
        <f t="shared" si="32"/>
        <v>4978.78</v>
      </c>
      <c r="H41" s="32">
        <f t="shared" si="32"/>
        <v>63322.44</v>
      </c>
      <c r="I41" s="32">
        <f t="shared" si="32"/>
        <v>0</v>
      </c>
      <c r="J41" s="32">
        <f t="shared" si="32"/>
        <v>68019.39</v>
      </c>
      <c r="K41" s="32">
        <f t="shared" si="32"/>
        <v>0</v>
      </c>
      <c r="L41" s="32">
        <f t="shared" si="32"/>
        <v>4978.72</v>
      </c>
      <c r="M41" s="32">
        <f t="shared" si="32"/>
        <v>63040.67</v>
      </c>
      <c r="N41" s="32">
        <f t="shared" si="32"/>
        <v>0</v>
      </c>
      <c r="O41" s="33">
        <f t="shared" si="2"/>
        <v>0.99587371938597868</v>
      </c>
      <c r="P41" s="34">
        <f t="shared" si="6"/>
        <v>0</v>
      </c>
      <c r="Q41" s="35">
        <f t="shared" si="3"/>
        <v>0</v>
      </c>
    </row>
    <row r="42" spans="1:167" ht="47.25" x14ac:dyDescent="0.25">
      <c r="A42" s="61" t="s">
        <v>82</v>
      </c>
      <c r="B42" s="63" t="s">
        <v>77</v>
      </c>
      <c r="C42" s="63">
        <v>8310000000</v>
      </c>
      <c r="D42" s="133"/>
      <c r="E42" s="38">
        <v>225.07</v>
      </c>
      <c r="F42" s="38"/>
      <c r="G42" s="76"/>
      <c r="H42" s="38">
        <f t="shared" si="23"/>
        <v>225.07</v>
      </c>
      <c r="I42" s="38"/>
      <c r="J42" s="38">
        <v>10.07</v>
      </c>
      <c r="K42" s="38"/>
      <c r="L42" s="38"/>
      <c r="M42" s="39">
        <f t="shared" ref="M42:M46" si="33">J42-K42-L42-N42</f>
        <v>10.07</v>
      </c>
      <c r="N42" s="38"/>
      <c r="O42" s="41">
        <f t="shared" si="2"/>
        <v>4.4741635935486739E-2</v>
      </c>
      <c r="P42" s="34">
        <f t="shared" si="6"/>
        <v>0</v>
      </c>
      <c r="Q42" s="35">
        <f t="shared" si="3"/>
        <v>0</v>
      </c>
    </row>
    <row r="43" spans="1:167" ht="47.25" x14ac:dyDescent="0.25">
      <c r="A43" s="52" t="s">
        <v>80</v>
      </c>
      <c r="B43" s="63" t="s">
        <v>78</v>
      </c>
      <c r="C43" s="63">
        <v>8320000000</v>
      </c>
      <c r="D43" s="133"/>
      <c r="E43" s="38">
        <v>448.69</v>
      </c>
      <c r="F43" s="38"/>
      <c r="G43" s="76"/>
      <c r="H43" s="38">
        <f t="shared" si="23"/>
        <v>448.69</v>
      </c>
      <c r="I43" s="38"/>
      <c r="J43" s="38">
        <v>433.42</v>
      </c>
      <c r="K43" s="38"/>
      <c r="L43" s="38"/>
      <c r="M43" s="38">
        <f t="shared" si="33"/>
        <v>433.42</v>
      </c>
      <c r="N43" s="38"/>
      <c r="O43" s="41">
        <f t="shared" si="2"/>
        <v>0.96596759455303216</v>
      </c>
      <c r="P43" s="34">
        <f t="shared" si="6"/>
        <v>0</v>
      </c>
      <c r="Q43" s="35">
        <f t="shared" si="3"/>
        <v>0</v>
      </c>
    </row>
    <row r="44" spans="1:167" ht="31.5" x14ac:dyDescent="0.25">
      <c r="A44" s="52" t="s">
        <v>81</v>
      </c>
      <c r="B44" s="63" t="s">
        <v>79</v>
      </c>
      <c r="C44" s="63">
        <v>8330000000</v>
      </c>
      <c r="D44" s="133"/>
      <c r="E44" s="38">
        <v>51022.77</v>
      </c>
      <c r="F44" s="76"/>
      <c r="G44" s="76">
        <v>4978.78</v>
      </c>
      <c r="H44" s="38">
        <f t="shared" si="23"/>
        <v>46043.99</v>
      </c>
      <c r="I44" s="38"/>
      <c r="J44" s="38">
        <v>51020.78</v>
      </c>
      <c r="K44" s="76"/>
      <c r="L44" s="76">
        <v>4978.72</v>
      </c>
      <c r="M44" s="39">
        <f t="shared" si="33"/>
        <v>46042.06</v>
      </c>
      <c r="N44" s="38"/>
      <c r="O44" s="41">
        <f t="shared" si="2"/>
        <v>0.99996099780548964</v>
      </c>
      <c r="P44" s="34">
        <f t="shared" si="6"/>
        <v>0</v>
      </c>
      <c r="Q44" s="35">
        <f t="shared" si="3"/>
        <v>0</v>
      </c>
    </row>
    <row r="45" spans="1:167" ht="78.75" x14ac:dyDescent="0.25">
      <c r="A45" s="52" t="s">
        <v>85</v>
      </c>
      <c r="B45" s="64" t="s">
        <v>86</v>
      </c>
      <c r="C45" s="64">
        <v>8340000000</v>
      </c>
      <c r="D45" s="134"/>
      <c r="E45" s="38">
        <v>16604.689999999999</v>
      </c>
      <c r="F45" s="38"/>
      <c r="G45" s="76"/>
      <c r="H45" s="38">
        <f t="shared" si="23"/>
        <v>16604.689999999999</v>
      </c>
      <c r="I45" s="38"/>
      <c r="J45" s="38">
        <v>16555.12</v>
      </c>
      <c r="K45" s="38"/>
      <c r="L45" s="38"/>
      <c r="M45" s="38">
        <f t="shared" si="33"/>
        <v>16555.12</v>
      </c>
      <c r="N45" s="38"/>
      <c r="O45" s="41">
        <f t="shared" si="2"/>
        <v>0.99701469885917771</v>
      </c>
      <c r="P45" s="34">
        <f t="shared" si="6"/>
        <v>0</v>
      </c>
      <c r="Q45" s="35">
        <f t="shared" si="3"/>
        <v>0</v>
      </c>
    </row>
    <row r="46" spans="1:167" ht="94.5" x14ac:dyDescent="0.25">
      <c r="A46" s="65" t="s">
        <v>83</v>
      </c>
      <c r="B46" s="47" t="s">
        <v>94</v>
      </c>
      <c r="C46" s="47">
        <v>7200000000</v>
      </c>
      <c r="D46" s="66" t="s">
        <v>93</v>
      </c>
      <c r="E46" s="32">
        <v>42825.84</v>
      </c>
      <c r="F46" s="32"/>
      <c r="G46" s="75">
        <v>42397.58</v>
      </c>
      <c r="H46" s="32">
        <f t="shared" si="23"/>
        <v>428.25999999999476</v>
      </c>
      <c r="I46" s="32"/>
      <c r="J46" s="32">
        <v>42825.84</v>
      </c>
      <c r="K46" s="32"/>
      <c r="L46" s="32">
        <v>42397.58</v>
      </c>
      <c r="M46" s="32">
        <f t="shared" si="33"/>
        <v>428.25999999999476</v>
      </c>
      <c r="N46" s="32"/>
      <c r="O46" s="33">
        <f t="shared" si="2"/>
        <v>1</v>
      </c>
      <c r="P46" s="34">
        <f t="shared" si="6"/>
        <v>0</v>
      </c>
      <c r="Q46" s="35">
        <f t="shared" si="3"/>
        <v>0</v>
      </c>
    </row>
    <row r="47" spans="1:167" s="5" customFormat="1" ht="15.75" x14ac:dyDescent="0.25">
      <c r="A47" s="67"/>
      <c r="B47" s="68" t="s">
        <v>88</v>
      </c>
      <c r="C47" s="68"/>
      <c r="D47" s="68"/>
      <c r="E47" s="69">
        <f>E46+E41+E38+E35+E32+E29+E26+E25+E21+E16+E12+E11+E10+E6</f>
        <v>689420.83000000007</v>
      </c>
      <c r="F47" s="70">
        <f>F46+F41+F38+F35+F32+F29+F26+F25+F21+F16+F12+F11+F10+F6</f>
        <v>0</v>
      </c>
      <c r="G47" s="69">
        <f>G46+G41+G38+G35+G32+G29+G26+G25+G21+G16+G12+G11+G10+G6</f>
        <v>328505.44</v>
      </c>
      <c r="H47" s="70">
        <f t="shared" ref="H47:N47" si="34">H46+H41+H38+H35+H32+H29+H26+H25+H21+H16+H12+H11+H10+H6</f>
        <v>360895.39</v>
      </c>
      <c r="I47" s="70">
        <f t="shared" si="34"/>
        <v>0</v>
      </c>
      <c r="J47" s="69">
        <f t="shared" si="34"/>
        <v>679633.68</v>
      </c>
      <c r="K47" s="70">
        <f>K46+K41+K38+K35+K32+K29+K26+K25+K21+K16+K12+K11+K10+K6</f>
        <v>0</v>
      </c>
      <c r="L47" s="69">
        <f>L46+L41+L38+L35+L32+L29+L26+L25+L21+L16+L12+L11+L10+L6</f>
        <v>320521.92</v>
      </c>
      <c r="M47" s="70">
        <f t="shared" si="34"/>
        <v>359096.76</v>
      </c>
      <c r="N47" s="70">
        <f t="shared" si="34"/>
        <v>0</v>
      </c>
      <c r="O47" s="71">
        <f t="shared" si="2"/>
        <v>0.9858038086838774</v>
      </c>
      <c r="P47" s="34">
        <f>E47-F47-G47-H47-I47</f>
        <v>20.000000000058208</v>
      </c>
      <c r="Q47" s="35">
        <f t="shared" si="3"/>
        <v>15.000000000058208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</row>
    <row r="48" spans="1:167" ht="15.75" x14ac:dyDescent="0.25">
      <c r="A48" s="3"/>
      <c r="B48" s="4"/>
      <c r="C48" s="4"/>
      <c r="D48" s="4"/>
      <c r="E48" s="4"/>
      <c r="F48" s="4"/>
      <c r="G48" s="80"/>
      <c r="H48" s="4"/>
      <c r="I48" s="4"/>
      <c r="J48" s="4"/>
      <c r="K48" s="4"/>
      <c r="L48" s="4"/>
      <c r="M48" s="4"/>
      <c r="N48" s="4"/>
      <c r="O48" s="4"/>
    </row>
    <row r="49" spans="1:17" ht="15.75" x14ac:dyDescent="0.25">
      <c r="A49" s="3"/>
      <c r="B49" s="4" t="s">
        <v>104</v>
      </c>
      <c r="C49" s="4"/>
      <c r="D49" s="4"/>
      <c r="E49" s="4">
        <v>9260.99</v>
      </c>
      <c r="F49" s="4"/>
      <c r="G49" s="80"/>
      <c r="H49" s="4"/>
      <c r="I49" s="4"/>
      <c r="J49" s="4">
        <v>9260.99</v>
      </c>
      <c r="K49" s="4"/>
      <c r="L49" s="4">
        <v>0</v>
      </c>
      <c r="M49" s="4"/>
      <c r="N49" s="4"/>
      <c r="O49" s="4"/>
    </row>
    <row r="50" spans="1:17" x14ac:dyDescent="0.25">
      <c r="B50" t="s">
        <v>105</v>
      </c>
      <c r="E50" s="73">
        <f>E47+E49</f>
        <v>698681.82000000007</v>
      </c>
      <c r="F50" s="73">
        <f>F47+G47+F49</f>
        <v>328505.44</v>
      </c>
      <c r="G50" s="81"/>
      <c r="J50" s="73">
        <f>J47+J49</f>
        <v>688894.67</v>
      </c>
      <c r="L50" s="73">
        <f>K47+L47+L49</f>
        <v>320521.92</v>
      </c>
      <c r="P50" s="34">
        <f>665106.4-E50</f>
        <v>-33575.420000000042</v>
      </c>
      <c r="Q50" s="35">
        <f>116467.88-J50</f>
        <v>-572426.79</v>
      </c>
    </row>
    <row r="52" spans="1:17" ht="15.75" x14ac:dyDescent="0.25">
      <c r="E52" s="28"/>
      <c r="F52" s="87"/>
      <c r="G52" s="88"/>
    </row>
  </sheetData>
  <autoFilter ref="A2:Q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17">
    <mergeCell ref="P4:Q4"/>
    <mergeCell ref="D6:D11"/>
    <mergeCell ref="D16:D20"/>
    <mergeCell ref="D21:D24"/>
    <mergeCell ref="D26:D32"/>
    <mergeCell ref="D12:D15"/>
    <mergeCell ref="A2:O2"/>
    <mergeCell ref="D3:D4"/>
    <mergeCell ref="E3:I3"/>
    <mergeCell ref="J3:N3"/>
    <mergeCell ref="O3:O4"/>
    <mergeCell ref="D35:D37"/>
    <mergeCell ref="D38:D40"/>
    <mergeCell ref="D41:D45"/>
    <mergeCell ref="A3:A4"/>
    <mergeCell ref="B3:B4"/>
    <mergeCell ref="C3:C4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K49"/>
  <sheetViews>
    <sheetView tabSelected="1" zoomScaleNormal="100" workbookViewId="0">
      <selection activeCell="C55" sqref="C55"/>
    </sheetView>
  </sheetViews>
  <sheetFormatPr defaultRowHeight="15" x14ac:dyDescent="0.25"/>
  <cols>
    <col min="1" max="1" width="7.140625" style="83" customWidth="1"/>
    <col min="2" max="2" width="42.140625" style="83" customWidth="1"/>
    <col min="3" max="3" width="24.28515625" style="83" customWidth="1"/>
    <col min="4" max="4" width="15.28515625" style="95" customWidth="1"/>
    <col min="5" max="5" width="15.42578125" style="95" customWidth="1"/>
    <col min="6" max="6" width="13" style="96" customWidth="1"/>
    <col min="7" max="7" width="13.28515625" style="95" customWidth="1"/>
    <col min="8" max="8" width="11.42578125" style="95" customWidth="1"/>
    <col min="9" max="9" width="11.5703125" style="95" customWidth="1"/>
    <col min="10" max="10" width="12.42578125" style="95" customWidth="1"/>
    <col min="11" max="11" width="14.42578125" style="95" customWidth="1"/>
    <col min="12" max="12" width="13.140625" style="95" customWidth="1"/>
    <col min="13" max="13" width="12.7109375" style="95" customWidth="1"/>
    <col min="14" max="14" width="14.7109375" style="95" customWidth="1"/>
    <col min="15" max="164" width="9.140625" style="84"/>
    <col min="165" max="16384" width="9.140625" style="83"/>
  </cols>
  <sheetData>
    <row r="1" spans="1:167" s="84" customFormat="1" ht="19.5" customHeight="1" x14ac:dyDescent="0.25">
      <c r="A1" s="83"/>
      <c r="B1" s="83"/>
      <c r="C1" s="83"/>
      <c r="D1" s="95"/>
      <c r="E1" s="95"/>
      <c r="F1" s="96"/>
      <c r="G1" s="95"/>
      <c r="H1" s="95"/>
      <c r="I1" s="95"/>
      <c r="J1" s="95"/>
      <c r="K1" s="95"/>
      <c r="L1" s="95"/>
      <c r="M1" s="95"/>
      <c r="N1" s="95"/>
      <c r="FI1" s="83"/>
      <c r="FJ1" s="83"/>
      <c r="FK1" s="83"/>
    </row>
    <row r="2" spans="1:167" s="84" customFormat="1" ht="48" customHeight="1" x14ac:dyDescent="0.25">
      <c r="A2" s="147" t="s">
        <v>110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FI2" s="83"/>
      <c r="FJ2" s="83"/>
      <c r="FK2" s="83"/>
    </row>
    <row r="3" spans="1:167" s="84" customFormat="1" ht="15.75" x14ac:dyDescent="0.25">
      <c r="A3" s="148" t="s">
        <v>87</v>
      </c>
      <c r="B3" s="142" t="s">
        <v>0</v>
      </c>
      <c r="C3" s="148" t="s">
        <v>1</v>
      </c>
      <c r="D3" s="148" t="s">
        <v>7</v>
      </c>
      <c r="E3" s="148"/>
      <c r="F3" s="148"/>
      <c r="G3" s="148"/>
      <c r="H3" s="148"/>
      <c r="I3" s="148" t="s">
        <v>6</v>
      </c>
      <c r="J3" s="148"/>
      <c r="K3" s="148"/>
      <c r="L3" s="148"/>
      <c r="M3" s="148"/>
      <c r="N3" s="148" t="s">
        <v>8</v>
      </c>
      <c r="FI3" s="83"/>
      <c r="FJ3" s="83"/>
      <c r="FK3" s="83"/>
    </row>
    <row r="4" spans="1:167" s="84" customFormat="1" ht="15.75" x14ac:dyDescent="0.25">
      <c r="A4" s="148"/>
      <c r="B4" s="142"/>
      <c r="C4" s="148"/>
      <c r="D4" s="18" t="s">
        <v>2</v>
      </c>
      <c r="E4" s="98" t="s">
        <v>3</v>
      </c>
      <c r="F4" s="99" t="s">
        <v>4</v>
      </c>
      <c r="G4" s="98" t="s">
        <v>5</v>
      </c>
      <c r="H4" s="98" t="s">
        <v>84</v>
      </c>
      <c r="I4" s="18" t="s">
        <v>2</v>
      </c>
      <c r="J4" s="98" t="s">
        <v>3</v>
      </c>
      <c r="K4" s="98" t="s">
        <v>4</v>
      </c>
      <c r="L4" s="98" t="s">
        <v>5</v>
      </c>
      <c r="M4" s="98" t="s">
        <v>84</v>
      </c>
      <c r="N4" s="148"/>
      <c r="FI4" s="83"/>
      <c r="FJ4" s="83"/>
      <c r="FK4" s="83"/>
    </row>
    <row r="5" spans="1:167" s="84" customFormat="1" ht="15.75" x14ac:dyDescent="0.25">
      <c r="A5" s="98">
        <v>1</v>
      </c>
      <c r="B5" s="98">
        <v>2</v>
      </c>
      <c r="C5" s="98">
        <v>3</v>
      </c>
      <c r="D5" s="98">
        <v>4</v>
      </c>
      <c r="E5" s="98">
        <v>5</v>
      </c>
      <c r="F5" s="99">
        <v>6</v>
      </c>
      <c r="G5" s="98">
        <v>7</v>
      </c>
      <c r="H5" s="98">
        <v>8</v>
      </c>
      <c r="I5" s="98">
        <v>9</v>
      </c>
      <c r="J5" s="98">
        <v>10</v>
      </c>
      <c r="K5" s="98">
        <v>11</v>
      </c>
      <c r="L5" s="98">
        <v>12</v>
      </c>
      <c r="M5" s="98">
        <v>13</v>
      </c>
      <c r="N5" s="98">
        <v>14</v>
      </c>
      <c r="FI5" s="83"/>
      <c r="FJ5" s="83"/>
      <c r="FK5" s="83"/>
    </row>
    <row r="6" spans="1:167" s="84" customFormat="1" ht="31.5" x14ac:dyDescent="0.25">
      <c r="A6" s="107" t="s">
        <v>9</v>
      </c>
      <c r="B6" s="24" t="s">
        <v>10</v>
      </c>
      <c r="C6" s="144" t="s">
        <v>23</v>
      </c>
      <c r="D6" s="108">
        <f>D7+D8+D9</f>
        <v>299174.97000000003</v>
      </c>
      <c r="E6" s="108">
        <f t="shared" ref="E6:H6" si="0">E7+E8+E9</f>
        <v>0</v>
      </c>
      <c r="F6" s="109">
        <f t="shared" si="0"/>
        <v>217399.87000000002</v>
      </c>
      <c r="G6" s="108">
        <f t="shared" si="0"/>
        <v>81775.100000000006</v>
      </c>
      <c r="H6" s="108">
        <f t="shared" si="0"/>
        <v>0</v>
      </c>
      <c r="I6" s="108">
        <f>I7+I8+I9</f>
        <v>294278.81000000006</v>
      </c>
      <c r="J6" s="108">
        <f t="shared" ref="J6:M6" si="1">J7+J8+J9</f>
        <v>0</v>
      </c>
      <c r="K6" s="109">
        <f t="shared" si="1"/>
        <v>213000.62</v>
      </c>
      <c r="L6" s="108">
        <f t="shared" si="1"/>
        <v>81278.190000000031</v>
      </c>
      <c r="M6" s="108">
        <f t="shared" si="1"/>
        <v>0</v>
      </c>
      <c r="N6" s="110">
        <f>I6/D6</f>
        <v>0.98363445979454778</v>
      </c>
      <c r="FI6" s="83"/>
      <c r="FJ6" s="83"/>
      <c r="FK6" s="83"/>
    </row>
    <row r="7" spans="1:167" s="84" customFormat="1" ht="31.5" x14ac:dyDescent="0.25">
      <c r="A7" s="100" t="s">
        <v>11</v>
      </c>
      <c r="B7" s="8" t="s">
        <v>12</v>
      </c>
      <c r="C7" s="145"/>
      <c r="D7" s="9">
        <v>277613.39</v>
      </c>
      <c r="E7" s="9"/>
      <c r="F7" s="19">
        <v>208673.17</v>
      </c>
      <c r="G7" s="11">
        <f>D7-E7-F7-H7</f>
        <v>68940.22</v>
      </c>
      <c r="H7" s="9"/>
      <c r="I7" s="9">
        <v>273212.27</v>
      </c>
      <c r="J7" s="9"/>
      <c r="K7" s="9">
        <v>204696.33</v>
      </c>
      <c r="L7" s="11">
        <f>I7-J7-K7-M7</f>
        <v>68515.940000000031</v>
      </c>
      <c r="M7" s="12"/>
      <c r="N7" s="10">
        <f t="shared" ref="N7:N47" si="2">I7/D7</f>
        <v>0.98414658601301619</v>
      </c>
      <c r="FI7" s="83"/>
      <c r="FJ7" s="83"/>
      <c r="FK7" s="83"/>
    </row>
    <row r="8" spans="1:167" s="84" customFormat="1" ht="31.5" x14ac:dyDescent="0.25">
      <c r="A8" s="100" t="s">
        <v>13</v>
      </c>
      <c r="B8" s="8" t="s">
        <v>14</v>
      </c>
      <c r="C8" s="145"/>
      <c r="D8" s="13">
        <v>9570.33</v>
      </c>
      <c r="E8" s="9"/>
      <c r="F8" s="101">
        <v>8726.7000000000007</v>
      </c>
      <c r="G8" s="11">
        <f t="shared" ref="G8:G10" si="3">D8-E8-F8-H8</f>
        <v>843.6299999999992</v>
      </c>
      <c r="H8" s="9"/>
      <c r="I8" s="13">
        <v>9140.08</v>
      </c>
      <c r="J8" s="9"/>
      <c r="K8" s="13">
        <v>8304.2900000000009</v>
      </c>
      <c r="L8" s="11">
        <f t="shared" ref="L8:L11" si="4">I8-J8-K8-M8</f>
        <v>835.78999999999905</v>
      </c>
      <c r="M8" s="12"/>
      <c r="N8" s="10">
        <f t="shared" si="2"/>
        <v>0.95504334751257269</v>
      </c>
      <c r="FI8" s="83"/>
      <c r="FJ8" s="83"/>
      <c r="FK8" s="83"/>
    </row>
    <row r="9" spans="1:167" s="84" customFormat="1" ht="63" x14ac:dyDescent="0.25">
      <c r="A9" s="100" t="s">
        <v>15</v>
      </c>
      <c r="B9" s="8" t="s">
        <v>16</v>
      </c>
      <c r="C9" s="145"/>
      <c r="D9" s="9">
        <v>11991.25</v>
      </c>
      <c r="E9" s="12"/>
      <c r="F9" s="102">
        <v>0</v>
      </c>
      <c r="G9" s="11">
        <f t="shared" si="3"/>
        <v>11991.25</v>
      </c>
      <c r="H9" s="12"/>
      <c r="I9" s="9">
        <v>11926.46</v>
      </c>
      <c r="J9" s="12"/>
      <c r="K9" s="12"/>
      <c r="L9" s="11">
        <f t="shared" si="4"/>
        <v>11926.46</v>
      </c>
      <c r="M9" s="12"/>
      <c r="N9" s="10">
        <f t="shared" si="2"/>
        <v>0.99459689356822678</v>
      </c>
      <c r="FI9" s="83"/>
      <c r="FJ9" s="83"/>
      <c r="FK9" s="83"/>
    </row>
    <row r="10" spans="1:167" s="84" customFormat="1" ht="31.5" x14ac:dyDescent="0.25">
      <c r="A10" s="107" t="s">
        <v>17</v>
      </c>
      <c r="B10" s="24" t="s">
        <v>18</v>
      </c>
      <c r="C10" s="145"/>
      <c r="D10" s="111">
        <v>31009.25</v>
      </c>
      <c r="E10" s="108"/>
      <c r="F10" s="112">
        <v>1571.33</v>
      </c>
      <c r="G10" s="113">
        <f t="shared" si="3"/>
        <v>29437.919999999998</v>
      </c>
      <c r="H10" s="108"/>
      <c r="I10" s="111">
        <v>30996.97</v>
      </c>
      <c r="J10" s="108"/>
      <c r="K10" s="111">
        <v>1571.33</v>
      </c>
      <c r="L10" s="113">
        <f t="shared" si="4"/>
        <v>29425.64</v>
      </c>
      <c r="M10" s="108"/>
      <c r="N10" s="110">
        <f t="shared" si="2"/>
        <v>0.99960398913227511</v>
      </c>
      <c r="FI10" s="83"/>
      <c r="FJ10" s="83"/>
      <c r="FK10" s="83"/>
    </row>
    <row r="11" spans="1:167" s="84" customFormat="1" ht="31.5" x14ac:dyDescent="0.25">
      <c r="A11" s="107" t="s">
        <v>19</v>
      </c>
      <c r="B11" s="24" t="s">
        <v>20</v>
      </c>
      <c r="C11" s="146"/>
      <c r="D11" s="108">
        <v>30073.98</v>
      </c>
      <c r="E11" s="108"/>
      <c r="F11" s="109">
        <v>15829.68</v>
      </c>
      <c r="G11" s="113">
        <f>D11-E11-F11-H11</f>
        <v>14244.3</v>
      </c>
      <c r="H11" s="108"/>
      <c r="I11" s="108">
        <v>29928.19</v>
      </c>
      <c r="J11" s="108"/>
      <c r="K11" s="108">
        <v>15829.68</v>
      </c>
      <c r="L11" s="113">
        <f t="shared" si="4"/>
        <v>14098.509999999998</v>
      </c>
      <c r="M11" s="108"/>
      <c r="N11" s="110">
        <f t="shared" si="2"/>
        <v>0.99515228779163911</v>
      </c>
      <c r="FI11" s="83"/>
      <c r="FJ11" s="83"/>
      <c r="FK11" s="83"/>
    </row>
    <row r="12" spans="1:167" s="84" customFormat="1" ht="31.5" x14ac:dyDescent="0.25">
      <c r="A12" s="107" t="s">
        <v>21</v>
      </c>
      <c r="B12" s="24" t="s">
        <v>22</v>
      </c>
      <c r="C12" s="144" t="s">
        <v>89</v>
      </c>
      <c r="D12" s="109">
        <f>D13+D14+D15</f>
        <v>20214.07</v>
      </c>
      <c r="E12" s="108">
        <f t="shared" ref="E12:M12" si="5">E13+E14+E15</f>
        <v>0</v>
      </c>
      <c r="F12" s="109">
        <f t="shared" si="5"/>
        <v>19181.23</v>
      </c>
      <c r="G12" s="108">
        <f t="shared" si="5"/>
        <v>1032.8399999999997</v>
      </c>
      <c r="H12" s="108">
        <f t="shared" si="5"/>
        <v>0</v>
      </c>
      <c r="I12" s="109">
        <f t="shared" si="5"/>
        <v>16770.82</v>
      </c>
      <c r="J12" s="108">
        <f t="shared" si="5"/>
        <v>0</v>
      </c>
      <c r="K12" s="108">
        <f t="shared" si="5"/>
        <v>15737.98</v>
      </c>
      <c r="L12" s="108">
        <f t="shared" si="5"/>
        <v>1032.8400000000015</v>
      </c>
      <c r="M12" s="108">
        <f t="shared" si="5"/>
        <v>0</v>
      </c>
      <c r="N12" s="110">
        <f t="shared" si="2"/>
        <v>0.82966072641481903</v>
      </c>
      <c r="FI12" s="83"/>
      <c r="FJ12" s="83"/>
      <c r="FK12" s="83"/>
    </row>
    <row r="13" spans="1:167" s="84" customFormat="1" ht="47.25" x14ac:dyDescent="0.25">
      <c r="A13" s="100" t="s">
        <v>24</v>
      </c>
      <c r="B13" s="8" t="s">
        <v>25</v>
      </c>
      <c r="C13" s="145"/>
      <c r="D13" s="101">
        <v>12570.75</v>
      </c>
      <c r="E13" s="9"/>
      <c r="F13" s="101">
        <v>12512.6</v>
      </c>
      <c r="G13" s="11">
        <f t="shared" ref="G13:G15" si="6">D13-E13-F13-H13</f>
        <v>58.149999999999636</v>
      </c>
      <c r="H13" s="9"/>
      <c r="I13" s="13">
        <v>11317.7</v>
      </c>
      <c r="J13" s="9"/>
      <c r="K13" s="101">
        <v>11259.56</v>
      </c>
      <c r="L13" s="11">
        <f t="shared" ref="L13:L15" si="7">I13-J13-K13-M13</f>
        <v>58.140000000001237</v>
      </c>
      <c r="M13" s="9"/>
      <c r="N13" s="10">
        <f t="shared" si="2"/>
        <v>0.9003201877374063</v>
      </c>
      <c r="FI13" s="83"/>
      <c r="FJ13" s="83"/>
      <c r="FK13" s="83"/>
    </row>
    <row r="14" spans="1:167" s="84" customFormat="1" ht="63" x14ac:dyDescent="0.25">
      <c r="A14" s="100" t="s">
        <v>26</v>
      </c>
      <c r="B14" s="8" t="s">
        <v>27</v>
      </c>
      <c r="C14" s="145"/>
      <c r="D14" s="9">
        <v>6668.63</v>
      </c>
      <c r="E14" s="9"/>
      <c r="F14" s="19">
        <v>6668.63</v>
      </c>
      <c r="G14" s="11">
        <f t="shared" si="6"/>
        <v>0</v>
      </c>
      <c r="H14" s="9"/>
      <c r="I14" s="9">
        <v>4478.43</v>
      </c>
      <c r="J14" s="9"/>
      <c r="K14" s="9">
        <v>4478.42</v>
      </c>
      <c r="L14" s="11">
        <f t="shared" si="7"/>
        <v>1.0000000000218279E-2</v>
      </c>
      <c r="M14" s="9"/>
      <c r="N14" s="10">
        <f t="shared" si="2"/>
        <v>0.67156672359989988</v>
      </c>
      <c r="FI14" s="83"/>
      <c r="FJ14" s="83"/>
      <c r="FK14" s="83"/>
    </row>
    <row r="15" spans="1:167" s="84" customFormat="1" ht="15.75" x14ac:dyDescent="0.25">
      <c r="A15" s="103" t="s">
        <v>96</v>
      </c>
      <c r="B15" s="8" t="s">
        <v>103</v>
      </c>
      <c r="C15" s="149"/>
      <c r="D15" s="19">
        <v>974.69</v>
      </c>
      <c r="E15" s="9"/>
      <c r="F15" s="19">
        <v>0</v>
      </c>
      <c r="G15" s="11">
        <f t="shared" si="6"/>
        <v>974.69</v>
      </c>
      <c r="H15" s="9"/>
      <c r="I15" s="9">
        <v>974.69</v>
      </c>
      <c r="J15" s="9"/>
      <c r="K15" s="9"/>
      <c r="L15" s="11">
        <f t="shared" si="7"/>
        <v>974.69</v>
      </c>
      <c r="M15" s="9"/>
      <c r="N15" s="10"/>
      <c r="FI15" s="83"/>
      <c r="FJ15" s="83"/>
      <c r="FK15" s="83"/>
    </row>
    <row r="16" spans="1:167" s="84" customFormat="1" ht="63" x14ac:dyDescent="0.25">
      <c r="A16" s="107" t="s">
        <v>28</v>
      </c>
      <c r="B16" s="24" t="s">
        <v>29</v>
      </c>
      <c r="C16" s="144" t="s">
        <v>90</v>
      </c>
      <c r="D16" s="111">
        <f>D17+D18+D19+D20</f>
        <v>123859.14</v>
      </c>
      <c r="E16" s="111">
        <f t="shared" ref="E16:H16" si="8">E17+E18+E19+E20</f>
        <v>0</v>
      </c>
      <c r="F16" s="112">
        <f t="shared" si="8"/>
        <v>17480.53</v>
      </c>
      <c r="G16" s="111">
        <f t="shared" si="8"/>
        <v>106378.60999999999</v>
      </c>
      <c r="H16" s="111">
        <f t="shared" si="8"/>
        <v>0</v>
      </c>
      <c r="I16" s="111">
        <f>I17+I18+I19+I20</f>
        <v>123432.01</v>
      </c>
      <c r="J16" s="111">
        <f t="shared" ref="J16:M16" si="9">J17+J18+J19+J20</f>
        <v>0</v>
      </c>
      <c r="K16" s="111">
        <f t="shared" si="9"/>
        <v>17343.78</v>
      </c>
      <c r="L16" s="111">
        <f t="shared" si="9"/>
        <v>106088.23000000001</v>
      </c>
      <c r="M16" s="111">
        <f t="shared" si="9"/>
        <v>0</v>
      </c>
      <c r="N16" s="110">
        <f t="shared" si="2"/>
        <v>0.9965514858249459</v>
      </c>
      <c r="FI16" s="83"/>
      <c r="FJ16" s="83"/>
      <c r="FK16" s="83"/>
    </row>
    <row r="17" spans="1:167" s="84" customFormat="1" ht="47.25" x14ac:dyDescent="0.25">
      <c r="A17" s="100" t="s">
        <v>30</v>
      </c>
      <c r="B17" s="8" t="s">
        <v>31</v>
      </c>
      <c r="C17" s="145"/>
      <c r="D17" s="13">
        <v>23298.1</v>
      </c>
      <c r="E17" s="9"/>
      <c r="F17" s="101">
        <v>9157.5</v>
      </c>
      <c r="G17" s="11">
        <f t="shared" ref="G17:G20" si="10">D17-E17-F17-H17</f>
        <v>14140.599999999999</v>
      </c>
      <c r="H17" s="9"/>
      <c r="I17" s="9">
        <v>23285.040000000001</v>
      </c>
      <c r="J17" s="9"/>
      <c r="K17" s="13">
        <v>9157.5</v>
      </c>
      <c r="L17" s="11">
        <f t="shared" ref="L17:L20" si="11">I17-J17-K17-M17</f>
        <v>14127.54</v>
      </c>
      <c r="M17" s="9"/>
      <c r="N17" s="10">
        <f t="shared" si="2"/>
        <v>0.99943943926757983</v>
      </c>
      <c r="FI17" s="83"/>
      <c r="FJ17" s="83"/>
      <c r="FK17" s="83"/>
    </row>
    <row r="18" spans="1:167" s="84" customFormat="1" ht="31.5" x14ac:dyDescent="0.25">
      <c r="A18" s="100" t="s">
        <v>32</v>
      </c>
      <c r="B18" s="8" t="s">
        <v>33</v>
      </c>
      <c r="C18" s="145"/>
      <c r="D18" s="9">
        <v>19670.259999999998</v>
      </c>
      <c r="E18" s="9"/>
      <c r="F18" s="19">
        <v>410.72</v>
      </c>
      <c r="G18" s="11">
        <f t="shared" si="10"/>
        <v>19259.539999999997</v>
      </c>
      <c r="H18" s="9"/>
      <c r="I18" s="101">
        <v>19512.45</v>
      </c>
      <c r="J18" s="9"/>
      <c r="K18" s="9">
        <v>273.97000000000003</v>
      </c>
      <c r="L18" s="11">
        <f t="shared" si="11"/>
        <v>19238.48</v>
      </c>
      <c r="M18" s="9"/>
      <c r="N18" s="10">
        <f t="shared" si="2"/>
        <v>0.99197722856739068</v>
      </c>
      <c r="FI18" s="83"/>
      <c r="FJ18" s="83"/>
      <c r="FK18" s="83"/>
    </row>
    <row r="19" spans="1:167" s="84" customFormat="1" ht="47.25" x14ac:dyDescent="0.25">
      <c r="A19" s="100" t="s">
        <v>34</v>
      </c>
      <c r="B19" s="8" t="s">
        <v>35</v>
      </c>
      <c r="C19" s="145"/>
      <c r="D19" s="13">
        <v>28875.08</v>
      </c>
      <c r="E19" s="9"/>
      <c r="F19" s="101">
        <v>5368.05</v>
      </c>
      <c r="G19" s="11">
        <f t="shared" si="10"/>
        <v>23507.030000000002</v>
      </c>
      <c r="H19" s="9"/>
      <c r="I19" s="101">
        <v>28722.82</v>
      </c>
      <c r="J19" s="9"/>
      <c r="K19" s="13">
        <v>5368.05</v>
      </c>
      <c r="L19" s="11">
        <f t="shared" si="11"/>
        <v>23354.77</v>
      </c>
      <c r="M19" s="9"/>
      <c r="N19" s="10">
        <f t="shared" si="2"/>
        <v>0.99472694101626724</v>
      </c>
      <c r="FI19" s="83"/>
      <c r="FJ19" s="83"/>
      <c r="FK19" s="83"/>
    </row>
    <row r="20" spans="1:167" s="84" customFormat="1" ht="63" x14ac:dyDescent="0.25">
      <c r="A20" s="100" t="s">
        <v>37</v>
      </c>
      <c r="B20" s="8" t="s">
        <v>36</v>
      </c>
      <c r="C20" s="146"/>
      <c r="D20" s="9">
        <v>52015.7</v>
      </c>
      <c r="E20" s="9"/>
      <c r="F20" s="19">
        <v>2544.2600000000002</v>
      </c>
      <c r="G20" s="11">
        <f t="shared" si="10"/>
        <v>49471.439999999995</v>
      </c>
      <c r="H20" s="9"/>
      <c r="I20" s="101">
        <v>51911.7</v>
      </c>
      <c r="J20" s="9"/>
      <c r="K20" s="9">
        <v>2544.2600000000002</v>
      </c>
      <c r="L20" s="11">
        <f t="shared" si="11"/>
        <v>49367.439999999995</v>
      </c>
      <c r="M20" s="9"/>
      <c r="N20" s="10">
        <f t="shared" si="2"/>
        <v>0.99800060366389376</v>
      </c>
      <c r="FI20" s="83"/>
      <c r="FJ20" s="83"/>
      <c r="FK20" s="83"/>
    </row>
    <row r="21" spans="1:167" s="84" customFormat="1" ht="63" x14ac:dyDescent="0.25">
      <c r="A21" s="114" t="s">
        <v>38</v>
      </c>
      <c r="B21" s="25" t="s">
        <v>39</v>
      </c>
      <c r="C21" s="144" t="s">
        <v>91</v>
      </c>
      <c r="D21" s="108">
        <f>D22+D23+D24</f>
        <v>22107.87</v>
      </c>
      <c r="E21" s="108">
        <f t="shared" ref="E21:M21" si="12">E22+E23+E24</f>
        <v>0</v>
      </c>
      <c r="F21" s="109">
        <f t="shared" si="12"/>
        <v>0</v>
      </c>
      <c r="G21" s="108">
        <f t="shared" si="12"/>
        <v>22107.87</v>
      </c>
      <c r="H21" s="108">
        <f t="shared" si="12"/>
        <v>0</v>
      </c>
      <c r="I21" s="108">
        <f t="shared" si="12"/>
        <v>21729.24</v>
      </c>
      <c r="J21" s="108">
        <f t="shared" si="12"/>
        <v>0</v>
      </c>
      <c r="K21" s="108">
        <f t="shared" si="12"/>
        <v>0</v>
      </c>
      <c r="L21" s="108">
        <f t="shared" si="12"/>
        <v>21729.24</v>
      </c>
      <c r="M21" s="108">
        <f t="shared" si="12"/>
        <v>0</v>
      </c>
      <c r="N21" s="110">
        <f t="shared" si="2"/>
        <v>0.98287351970135539</v>
      </c>
      <c r="FI21" s="83"/>
      <c r="FJ21" s="83"/>
      <c r="FK21" s="83"/>
    </row>
    <row r="22" spans="1:167" s="84" customFormat="1" ht="78.75" x14ac:dyDescent="0.25">
      <c r="A22" s="85" t="s">
        <v>43</v>
      </c>
      <c r="B22" s="14" t="s">
        <v>40</v>
      </c>
      <c r="C22" s="145"/>
      <c r="D22" s="9">
        <v>21863.87</v>
      </c>
      <c r="E22" s="9"/>
      <c r="F22" s="19"/>
      <c r="G22" s="11">
        <f t="shared" ref="G22:G25" si="13">D22-E22-F22-H22</f>
        <v>21863.87</v>
      </c>
      <c r="H22" s="9"/>
      <c r="I22" s="9">
        <v>21485.24</v>
      </c>
      <c r="J22" s="9"/>
      <c r="K22" s="9"/>
      <c r="L22" s="11">
        <f t="shared" ref="L22:L25" si="14">I22-J22-K22-M22</f>
        <v>21485.24</v>
      </c>
      <c r="M22" s="9"/>
      <c r="N22" s="10">
        <f t="shared" si="2"/>
        <v>0.98268238879942127</v>
      </c>
      <c r="FI22" s="83"/>
      <c r="FJ22" s="83"/>
      <c r="FK22" s="83"/>
    </row>
    <row r="23" spans="1:167" s="84" customFormat="1" ht="31.5" x14ac:dyDescent="0.25">
      <c r="A23" s="85" t="s">
        <v>44</v>
      </c>
      <c r="B23" s="14" t="s">
        <v>41</v>
      </c>
      <c r="C23" s="145"/>
      <c r="D23" s="13">
        <v>1</v>
      </c>
      <c r="E23" s="9"/>
      <c r="F23" s="101"/>
      <c r="G23" s="11">
        <f t="shared" si="13"/>
        <v>1</v>
      </c>
      <c r="H23" s="9"/>
      <c r="I23" s="13">
        <v>1</v>
      </c>
      <c r="J23" s="9"/>
      <c r="K23" s="13"/>
      <c r="L23" s="11">
        <f t="shared" si="14"/>
        <v>1</v>
      </c>
      <c r="M23" s="9"/>
      <c r="N23" s="10">
        <f t="shared" si="2"/>
        <v>1</v>
      </c>
      <c r="FI23" s="83"/>
      <c r="FJ23" s="83"/>
      <c r="FK23" s="83"/>
    </row>
    <row r="24" spans="1:167" s="84" customFormat="1" ht="63" x14ac:dyDescent="0.25">
      <c r="A24" s="85" t="s">
        <v>45</v>
      </c>
      <c r="B24" s="14" t="s">
        <v>42</v>
      </c>
      <c r="C24" s="146"/>
      <c r="D24" s="9">
        <v>243</v>
      </c>
      <c r="E24" s="9"/>
      <c r="F24" s="19"/>
      <c r="G24" s="11">
        <f t="shared" si="13"/>
        <v>243</v>
      </c>
      <c r="H24" s="9"/>
      <c r="I24" s="9">
        <v>243</v>
      </c>
      <c r="J24" s="9"/>
      <c r="K24" s="9"/>
      <c r="L24" s="11">
        <f t="shared" si="14"/>
        <v>243</v>
      </c>
      <c r="M24" s="9"/>
      <c r="N24" s="10">
        <f t="shared" si="2"/>
        <v>1</v>
      </c>
      <c r="FI24" s="83"/>
      <c r="FJ24" s="83"/>
      <c r="FK24" s="83"/>
    </row>
    <row r="25" spans="1:167" s="84" customFormat="1" ht="63" x14ac:dyDescent="0.25">
      <c r="A25" s="107" t="s">
        <v>46</v>
      </c>
      <c r="B25" s="26" t="s">
        <v>47</v>
      </c>
      <c r="C25" s="118" t="s">
        <v>102</v>
      </c>
      <c r="D25" s="108">
        <v>30</v>
      </c>
      <c r="E25" s="108"/>
      <c r="F25" s="109"/>
      <c r="G25" s="108">
        <f t="shared" si="13"/>
        <v>30</v>
      </c>
      <c r="H25" s="108"/>
      <c r="I25" s="108"/>
      <c r="J25" s="108"/>
      <c r="K25" s="108"/>
      <c r="L25" s="108">
        <f t="shared" si="14"/>
        <v>0</v>
      </c>
      <c r="M25" s="108"/>
      <c r="N25" s="110">
        <f t="shared" si="2"/>
        <v>0</v>
      </c>
      <c r="FI25" s="83"/>
      <c r="FJ25" s="83"/>
      <c r="FK25" s="83"/>
    </row>
    <row r="26" spans="1:167" s="84" customFormat="1" ht="31.5" x14ac:dyDescent="0.25">
      <c r="A26" s="114" t="s">
        <v>48</v>
      </c>
      <c r="B26" s="25" t="s">
        <v>49</v>
      </c>
      <c r="C26" s="144" t="s">
        <v>90</v>
      </c>
      <c r="D26" s="108">
        <f>D27+D28</f>
        <v>22516.400000000001</v>
      </c>
      <c r="E26" s="108">
        <f t="shared" ref="E26:H26" si="15">E27+E28</f>
        <v>0</v>
      </c>
      <c r="F26" s="109">
        <f t="shared" si="15"/>
        <v>9309.6299999999992</v>
      </c>
      <c r="G26" s="108">
        <f t="shared" si="15"/>
        <v>13206.770000000002</v>
      </c>
      <c r="H26" s="108">
        <f t="shared" si="15"/>
        <v>0</v>
      </c>
      <c r="I26" s="108">
        <f>I27+I28</f>
        <v>22516.400000000001</v>
      </c>
      <c r="J26" s="108">
        <f t="shared" ref="J26:M26" si="16">J27+J28</f>
        <v>0</v>
      </c>
      <c r="K26" s="108">
        <f t="shared" si="16"/>
        <v>9309.6299999999992</v>
      </c>
      <c r="L26" s="108">
        <f t="shared" si="16"/>
        <v>13206.770000000002</v>
      </c>
      <c r="M26" s="108">
        <f t="shared" si="16"/>
        <v>0</v>
      </c>
      <c r="N26" s="110">
        <f t="shared" si="2"/>
        <v>1</v>
      </c>
      <c r="FI26" s="83"/>
      <c r="FJ26" s="83"/>
      <c r="FK26" s="83"/>
    </row>
    <row r="27" spans="1:167" s="84" customFormat="1" ht="31.5" x14ac:dyDescent="0.25">
      <c r="A27" s="85" t="s">
        <v>52</v>
      </c>
      <c r="B27" s="14" t="s">
        <v>50</v>
      </c>
      <c r="C27" s="145"/>
      <c r="D27" s="19">
        <v>22316.400000000001</v>
      </c>
      <c r="E27" s="9"/>
      <c r="F27" s="19">
        <v>9309.6299999999992</v>
      </c>
      <c r="G27" s="11">
        <f t="shared" ref="G27:G28" si="17">D27-E27-F27-H27</f>
        <v>13006.770000000002</v>
      </c>
      <c r="H27" s="9"/>
      <c r="I27" s="19">
        <v>22316.400000000001</v>
      </c>
      <c r="J27" s="9"/>
      <c r="K27" s="9">
        <v>9309.6299999999992</v>
      </c>
      <c r="L27" s="11">
        <f t="shared" ref="L27:L28" si="18">I27-J27-K27-M27</f>
        <v>13006.770000000002</v>
      </c>
      <c r="M27" s="9"/>
      <c r="N27" s="10">
        <f t="shared" si="2"/>
        <v>1</v>
      </c>
      <c r="FI27" s="83"/>
      <c r="FJ27" s="83"/>
      <c r="FK27" s="83"/>
    </row>
    <row r="28" spans="1:167" s="84" customFormat="1" ht="63" x14ac:dyDescent="0.25">
      <c r="A28" s="85" t="s">
        <v>53</v>
      </c>
      <c r="B28" s="16" t="s">
        <v>51</v>
      </c>
      <c r="C28" s="145"/>
      <c r="D28" s="9">
        <v>200</v>
      </c>
      <c r="E28" s="9"/>
      <c r="F28" s="19"/>
      <c r="G28" s="9">
        <f t="shared" si="17"/>
        <v>200</v>
      </c>
      <c r="H28" s="9"/>
      <c r="I28" s="9">
        <v>200</v>
      </c>
      <c r="J28" s="9"/>
      <c r="K28" s="9"/>
      <c r="L28" s="9">
        <f t="shared" si="18"/>
        <v>200</v>
      </c>
      <c r="M28" s="9"/>
      <c r="N28" s="10">
        <f t="shared" si="2"/>
        <v>1</v>
      </c>
      <c r="FI28" s="83"/>
      <c r="FJ28" s="83"/>
      <c r="FK28" s="83"/>
    </row>
    <row r="29" spans="1:167" s="84" customFormat="1" ht="31.5" x14ac:dyDescent="0.25">
      <c r="A29" s="114" t="s">
        <v>54</v>
      </c>
      <c r="B29" s="25" t="s">
        <v>55</v>
      </c>
      <c r="C29" s="145"/>
      <c r="D29" s="108">
        <f>D30+D31</f>
        <v>7533.77</v>
      </c>
      <c r="E29" s="108">
        <f>E30+E31</f>
        <v>0</v>
      </c>
      <c r="F29" s="109">
        <f>F30+F31</f>
        <v>0</v>
      </c>
      <c r="G29" s="108">
        <f>G30+G31</f>
        <v>7533.77</v>
      </c>
      <c r="H29" s="108">
        <f>H30+H31</f>
        <v>0</v>
      </c>
      <c r="I29" s="108">
        <f>I30+I31</f>
        <v>7433.77</v>
      </c>
      <c r="J29" s="108">
        <f>J30+J31</f>
        <v>0</v>
      </c>
      <c r="K29" s="108">
        <f>K30+K31</f>
        <v>0</v>
      </c>
      <c r="L29" s="108">
        <f>L30+L31</f>
        <v>7433.77</v>
      </c>
      <c r="M29" s="108">
        <f>M30+M31</f>
        <v>0</v>
      </c>
      <c r="N29" s="110">
        <f t="shared" si="2"/>
        <v>0.98672643311383279</v>
      </c>
      <c r="FI29" s="83"/>
      <c r="FJ29" s="83"/>
      <c r="FK29" s="83"/>
    </row>
    <row r="30" spans="1:167" s="84" customFormat="1" ht="63" x14ac:dyDescent="0.25">
      <c r="A30" s="85" t="s">
        <v>58</v>
      </c>
      <c r="B30" s="14" t="s">
        <v>56</v>
      </c>
      <c r="C30" s="145"/>
      <c r="D30" s="9">
        <v>7533.77</v>
      </c>
      <c r="E30" s="9"/>
      <c r="F30" s="19"/>
      <c r="G30" s="11">
        <f t="shared" ref="G30:G46" si="19">D30-E30-F30-H30</f>
        <v>7533.77</v>
      </c>
      <c r="H30" s="9"/>
      <c r="I30" s="9">
        <v>7433.77</v>
      </c>
      <c r="J30" s="9"/>
      <c r="K30" s="9">
        <v>0</v>
      </c>
      <c r="L30" s="11">
        <f t="shared" ref="L30:L31" si="20">I30-J30-K30-M30</f>
        <v>7433.77</v>
      </c>
      <c r="M30" s="9"/>
      <c r="N30" s="10">
        <f t="shared" si="2"/>
        <v>0.98672643311383279</v>
      </c>
      <c r="FI30" s="83"/>
      <c r="FJ30" s="83"/>
      <c r="FK30" s="83"/>
    </row>
    <row r="31" spans="1:167" s="84" customFormat="1" ht="63" x14ac:dyDescent="0.25">
      <c r="A31" s="100" t="s">
        <v>59</v>
      </c>
      <c r="B31" s="14" t="s">
        <v>57</v>
      </c>
      <c r="C31" s="145"/>
      <c r="D31" s="9">
        <v>0</v>
      </c>
      <c r="E31" s="9"/>
      <c r="F31" s="19"/>
      <c r="G31" s="9">
        <f t="shared" si="19"/>
        <v>0</v>
      </c>
      <c r="H31" s="9"/>
      <c r="I31" s="9">
        <v>0</v>
      </c>
      <c r="J31" s="9"/>
      <c r="K31" s="9">
        <v>0</v>
      </c>
      <c r="L31" s="9">
        <f t="shared" si="20"/>
        <v>0</v>
      </c>
      <c r="M31" s="9"/>
      <c r="N31" s="10" t="e">
        <f t="shared" si="2"/>
        <v>#DIV/0!</v>
      </c>
      <c r="FI31" s="83"/>
      <c r="FJ31" s="83"/>
      <c r="FK31" s="83"/>
    </row>
    <row r="32" spans="1:167" s="84" customFormat="1" ht="31.5" x14ac:dyDescent="0.25">
      <c r="A32" s="107" t="s">
        <v>60</v>
      </c>
      <c r="B32" s="24" t="s">
        <v>61</v>
      </c>
      <c r="C32" s="146"/>
      <c r="D32" s="108">
        <f>D33+D34</f>
        <v>22.1</v>
      </c>
      <c r="E32" s="108">
        <f t="shared" ref="E32:M32" si="21">E33+E34</f>
        <v>0</v>
      </c>
      <c r="F32" s="108">
        <f t="shared" si="21"/>
        <v>2.1</v>
      </c>
      <c r="G32" s="108">
        <f t="shared" si="21"/>
        <v>0</v>
      </c>
      <c r="H32" s="108">
        <f t="shared" si="21"/>
        <v>0</v>
      </c>
      <c r="I32" s="108">
        <f t="shared" si="21"/>
        <v>17.100000000000001</v>
      </c>
      <c r="J32" s="108">
        <f t="shared" si="21"/>
        <v>0</v>
      </c>
      <c r="K32" s="108">
        <f t="shared" si="21"/>
        <v>2.1</v>
      </c>
      <c r="L32" s="108">
        <f t="shared" si="21"/>
        <v>0</v>
      </c>
      <c r="M32" s="108">
        <f t="shared" si="21"/>
        <v>0</v>
      </c>
      <c r="N32" s="110">
        <f t="shared" si="2"/>
        <v>0.77375565610859731</v>
      </c>
      <c r="FI32" s="83"/>
      <c r="FJ32" s="83"/>
      <c r="FK32" s="83"/>
    </row>
    <row r="33" spans="1:164" ht="47.25" x14ac:dyDescent="0.25">
      <c r="A33" s="85" t="s">
        <v>106</v>
      </c>
      <c r="B33" s="8" t="s">
        <v>108</v>
      </c>
      <c r="C33" s="117"/>
      <c r="D33" s="9">
        <v>17.100000000000001</v>
      </c>
      <c r="E33" s="9"/>
      <c r="F33" s="19">
        <v>2.1</v>
      </c>
      <c r="G33" s="9"/>
      <c r="H33" s="9"/>
      <c r="I33" s="9">
        <v>17.100000000000001</v>
      </c>
      <c r="J33" s="9"/>
      <c r="K33" s="9">
        <v>2.1</v>
      </c>
      <c r="L33" s="9"/>
      <c r="M33" s="9"/>
      <c r="N33" s="10">
        <f t="shared" si="2"/>
        <v>1</v>
      </c>
    </row>
    <row r="34" spans="1:164" ht="47.25" x14ac:dyDescent="0.25">
      <c r="A34" s="85" t="s">
        <v>107</v>
      </c>
      <c r="B34" s="8" t="s">
        <v>109</v>
      </c>
      <c r="C34" s="117"/>
      <c r="D34" s="9">
        <v>5</v>
      </c>
      <c r="E34" s="9"/>
      <c r="F34" s="19"/>
      <c r="G34" s="9"/>
      <c r="H34" s="9"/>
      <c r="I34" s="9"/>
      <c r="J34" s="9"/>
      <c r="K34" s="9"/>
      <c r="L34" s="9"/>
      <c r="M34" s="9"/>
      <c r="N34" s="10"/>
    </row>
    <row r="35" spans="1:164" ht="31.5" x14ac:dyDescent="0.25">
      <c r="A35" s="114" t="s">
        <v>62</v>
      </c>
      <c r="B35" s="25" t="s">
        <v>63</v>
      </c>
      <c r="C35" s="141" t="s">
        <v>89</v>
      </c>
      <c r="D35" s="108">
        <f>D36+D37</f>
        <v>12349.98</v>
      </c>
      <c r="E35" s="108">
        <f t="shared" ref="E35:H35" si="22">E36+E37</f>
        <v>0</v>
      </c>
      <c r="F35" s="109">
        <f t="shared" si="22"/>
        <v>354.71000000000004</v>
      </c>
      <c r="G35" s="108">
        <f t="shared" si="22"/>
        <v>11995.27</v>
      </c>
      <c r="H35" s="108">
        <f t="shared" si="22"/>
        <v>0</v>
      </c>
      <c r="I35" s="108">
        <f>I36+I37</f>
        <v>12283.42</v>
      </c>
      <c r="J35" s="108">
        <f t="shared" ref="J35:M35" si="23">J36+J37</f>
        <v>0</v>
      </c>
      <c r="K35" s="108">
        <f t="shared" si="23"/>
        <v>350.5</v>
      </c>
      <c r="L35" s="108">
        <f t="shared" si="23"/>
        <v>11932.92</v>
      </c>
      <c r="M35" s="108">
        <f t="shared" si="23"/>
        <v>0</v>
      </c>
      <c r="N35" s="110">
        <f t="shared" si="2"/>
        <v>0.99461051758788277</v>
      </c>
    </row>
    <row r="36" spans="1:164" ht="63" x14ac:dyDescent="0.25">
      <c r="A36" s="85" t="s">
        <v>66</v>
      </c>
      <c r="B36" s="14" t="s">
        <v>64</v>
      </c>
      <c r="C36" s="141"/>
      <c r="D36" s="9">
        <v>6646.12</v>
      </c>
      <c r="E36" s="9"/>
      <c r="F36" s="19">
        <v>280.66000000000003</v>
      </c>
      <c r="G36" s="11">
        <f t="shared" si="19"/>
        <v>6365.46</v>
      </c>
      <c r="H36" s="9"/>
      <c r="I36" s="9">
        <v>6645</v>
      </c>
      <c r="J36" s="9"/>
      <c r="K36" s="9">
        <v>280.66000000000003</v>
      </c>
      <c r="L36" s="11">
        <f t="shared" ref="L36:L37" si="24">I36-J36-K36-M36</f>
        <v>6364.34</v>
      </c>
      <c r="M36" s="9"/>
      <c r="N36" s="10">
        <f t="shared" si="2"/>
        <v>0.99983148062328098</v>
      </c>
    </row>
    <row r="37" spans="1:164" ht="47.25" x14ac:dyDescent="0.25">
      <c r="A37" s="85" t="s">
        <v>67</v>
      </c>
      <c r="B37" s="16" t="s">
        <v>65</v>
      </c>
      <c r="C37" s="141"/>
      <c r="D37" s="9">
        <v>5703.86</v>
      </c>
      <c r="E37" s="9"/>
      <c r="F37" s="19">
        <v>74.05</v>
      </c>
      <c r="G37" s="9">
        <f t="shared" si="19"/>
        <v>5629.8099999999995</v>
      </c>
      <c r="H37" s="9"/>
      <c r="I37" s="9">
        <v>5638.42</v>
      </c>
      <c r="J37" s="9"/>
      <c r="K37" s="9">
        <v>69.84</v>
      </c>
      <c r="L37" s="9">
        <f t="shared" si="24"/>
        <v>5568.58</v>
      </c>
      <c r="M37" s="9"/>
      <c r="N37" s="10">
        <f t="shared" si="2"/>
        <v>0.98852706763489995</v>
      </c>
    </row>
    <row r="38" spans="1:164" ht="94.5" x14ac:dyDescent="0.25">
      <c r="A38" s="114" t="s">
        <v>68</v>
      </c>
      <c r="B38" s="25" t="s">
        <v>69</v>
      </c>
      <c r="C38" s="143" t="s">
        <v>72</v>
      </c>
      <c r="D38" s="108">
        <f>D39+D40</f>
        <v>9402.24</v>
      </c>
      <c r="E38" s="108">
        <f t="shared" ref="E38:H38" si="25">E39+E40</f>
        <v>0</v>
      </c>
      <c r="F38" s="109">
        <f t="shared" si="25"/>
        <v>0</v>
      </c>
      <c r="G38" s="108">
        <f t="shared" si="25"/>
        <v>9402.24</v>
      </c>
      <c r="H38" s="108">
        <f t="shared" si="25"/>
        <v>0</v>
      </c>
      <c r="I38" s="108">
        <f>I39+I40</f>
        <v>9401.7199999999993</v>
      </c>
      <c r="J38" s="108">
        <f t="shared" ref="J38:M38" si="26">J39+J40</f>
        <v>0</v>
      </c>
      <c r="K38" s="108">
        <f t="shared" si="26"/>
        <v>0</v>
      </c>
      <c r="L38" s="108">
        <f t="shared" si="26"/>
        <v>9401.7199999999993</v>
      </c>
      <c r="M38" s="108">
        <f t="shared" si="26"/>
        <v>0</v>
      </c>
      <c r="N38" s="110">
        <f t="shared" si="2"/>
        <v>0.99994469403035868</v>
      </c>
    </row>
    <row r="39" spans="1:164" ht="47.25" x14ac:dyDescent="0.25">
      <c r="A39" s="104" t="s">
        <v>74</v>
      </c>
      <c r="B39" s="14" t="s">
        <v>70</v>
      </c>
      <c r="C39" s="150"/>
      <c r="D39" s="9">
        <v>0</v>
      </c>
      <c r="E39" s="9"/>
      <c r="F39" s="19">
        <v>0</v>
      </c>
      <c r="G39" s="11">
        <f t="shared" si="19"/>
        <v>0</v>
      </c>
      <c r="H39" s="9"/>
      <c r="I39" s="9"/>
      <c r="J39" s="9"/>
      <c r="K39" s="9">
        <v>0</v>
      </c>
      <c r="L39" s="11">
        <f t="shared" ref="L39:L40" si="27">I39-J39-K39-M39</f>
        <v>0</v>
      </c>
      <c r="M39" s="9"/>
      <c r="N39" s="10" t="e">
        <f t="shared" si="2"/>
        <v>#DIV/0!</v>
      </c>
    </row>
    <row r="40" spans="1:164" ht="47.25" x14ac:dyDescent="0.25">
      <c r="A40" s="85" t="s">
        <v>73</v>
      </c>
      <c r="B40" s="16" t="s">
        <v>71</v>
      </c>
      <c r="C40" s="151"/>
      <c r="D40" s="9">
        <v>9402.24</v>
      </c>
      <c r="E40" s="9"/>
      <c r="F40" s="19">
        <v>0</v>
      </c>
      <c r="G40" s="9">
        <f t="shared" si="19"/>
        <v>9402.24</v>
      </c>
      <c r="H40" s="9"/>
      <c r="I40" s="9">
        <v>9401.7199999999993</v>
      </c>
      <c r="J40" s="9"/>
      <c r="K40" s="9">
        <v>0</v>
      </c>
      <c r="L40" s="9">
        <f t="shared" si="27"/>
        <v>9401.7199999999993</v>
      </c>
      <c r="M40" s="9"/>
      <c r="N40" s="10">
        <f t="shared" si="2"/>
        <v>0.99994469403035868</v>
      </c>
    </row>
    <row r="41" spans="1:164" ht="31.5" x14ac:dyDescent="0.25">
      <c r="A41" s="114" t="s">
        <v>75</v>
      </c>
      <c r="B41" s="25" t="s">
        <v>76</v>
      </c>
      <c r="C41" s="144" t="s">
        <v>92</v>
      </c>
      <c r="D41" s="108">
        <f>D42+D43+D44+D45</f>
        <v>68301.22</v>
      </c>
      <c r="E41" s="108">
        <f t="shared" ref="E41:M41" si="28">E42+E43+E44+E45</f>
        <v>0</v>
      </c>
      <c r="F41" s="109">
        <f t="shared" si="28"/>
        <v>4978.78</v>
      </c>
      <c r="G41" s="108">
        <f t="shared" si="28"/>
        <v>63322.44</v>
      </c>
      <c r="H41" s="108">
        <f t="shared" si="28"/>
        <v>0</v>
      </c>
      <c r="I41" s="108">
        <f t="shared" si="28"/>
        <v>68019.39</v>
      </c>
      <c r="J41" s="108">
        <f t="shared" si="28"/>
        <v>0</v>
      </c>
      <c r="K41" s="108">
        <f t="shared" si="28"/>
        <v>4978.72</v>
      </c>
      <c r="L41" s="108">
        <f t="shared" si="28"/>
        <v>63040.67</v>
      </c>
      <c r="M41" s="108">
        <f t="shared" si="28"/>
        <v>0</v>
      </c>
      <c r="N41" s="110">
        <f t="shared" si="2"/>
        <v>0.99587371938597868</v>
      </c>
    </row>
    <row r="42" spans="1:164" ht="47.25" x14ac:dyDescent="0.25">
      <c r="A42" s="104" t="s">
        <v>82</v>
      </c>
      <c r="B42" s="14" t="s">
        <v>77</v>
      </c>
      <c r="C42" s="145"/>
      <c r="D42" s="9">
        <v>225.07</v>
      </c>
      <c r="E42" s="9"/>
      <c r="F42" s="19"/>
      <c r="G42" s="9">
        <f t="shared" si="19"/>
        <v>225.07</v>
      </c>
      <c r="H42" s="9"/>
      <c r="I42" s="9">
        <v>10.07</v>
      </c>
      <c r="J42" s="9"/>
      <c r="K42" s="9"/>
      <c r="L42" s="11">
        <f t="shared" ref="L42:L46" si="29">I42-J42-K42-M42</f>
        <v>10.07</v>
      </c>
      <c r="M42" s="9"/>
      <c r="N42" s="10">
        <f t="shared" si="2"/>
        <v>4.4741635935486739E-2</v>
      </c>
    </row>
    <row r="43" spans="1:164" ht="47.25" x14ac:dyDescent="0.25">
      <c r="A43" s="85" t="s">
        <v>80</v>
      </c>
      <c r="B43" s="14" t="s">
        <v>78</v>
      </c>
      <c r="C43" s="145"/>
      <c r="D43" s="9">
        <v>448.69</v>
      </c>
      <c r="E43" s="9"/>
      <c r="F43" s="19"/>
      <c r="G43" s="9">
        <f t="shared" si="19"/>
        <v>448.69</v>
      </c>
      <c r="H43" s="9"/>
      <c r="I43" s="9">
        <v>433.42</v>
      </c>
      <c r="J43" s="9"/>
      <c r="K43" s="9"/>
      <c r="L43" s="9">
        <f t="shared" si="29"/>
        <v>433.42</v>
      </c>
      <c r="M43" s="9"/>
      <c r="N43" s="10">
        <f t="shared" si="2"/>
        <v>0.96596759455303216</v>
      </c>
    </row>
    <row r="44" spans="1:164" ht="31.5" x14ac:dyDescent="0.25">
      <c r="A44" s="85" t="s">
        <v>81</v>
      </c>
      <c r="B44" s="14" t="s">
        <v>79</v>
      </c>
      <c r="C44" s="145"/>
      <c r="D44" s="9">
        <v>51022.77</v>
      </c>
      <c r="E44" s="19"/>
      <c r="F44" s="19">
        <v>4978.78</v>
      </c>
      <c r="G44" s="9">
        <f t="shared" si="19"/>
        <v>46043.99</v>
      </c>
      <c r="H44" s="9"/>
      <c r="I44" s="9">
        <v>51020.78</v>
      </c>
      <c r="J44" s="19"/>
      <c r="K44" s="19">
        <v>4978.72</v>
      </c>
      <c r="L44" s="11">
        <f t="shared" si="29"/>
        <v>46042.06</v>
      </c>
      <c r="M44" s="9"/>
      <c r="N44" s="10">
        <f t="shared" si="2"/>
        <v>0.99996099780548964</v>
      </c>
    </row>
    <row r="45" spans="1:164" ht="78.75" x14ac:dyDescent="0.25">
      <c r="A45" s="85" t="s">
        <v>85</v>
      </c>
      <c r="B45" s="8" t="s">
        <v>86</v>
      </c>
      <c r="C45" s="146"/>
      <c r="D45" s="9">
        <v>16604.689999999999</v>
      </c>
      <c r="E45" s="9"/>
      <c r="F45" s="19"/>
      <c r="G45" s="9">
        <f t="shared" si="19"/>
        <v>16604.689999999999</v>
      </c>
      <c r="H45" s="9"/>
      <c r="I45" s="9">
        <v>16555.12</v>
      </c>
      <c r="J45" s="9"/>
      <c r="K45" s="9"/>
      <c r="L45" s="9">
        <f t="shared" si="29"/>
        <v>16555.12</v>
      </c>
      <c r="M45" s="9"/>
      <c r="N45" s="10">
        <f t="shared" si="2"/>
        <v>0.99701469885917771</v>
      </c>
    </row>
    <row r="46" spans="1:164" ht="110.25" x14ac:dyDescent="0.25">
      <c r="A46" s="115" t="s">
        <v>83</v>
      </c>
      <c r="B46" s="27" t="s">
        <v>94</v>
      </c>
      <c r="C46" s="119" t="s">
        <v>93</v>
      </c>
      <c r="D46" s="108">
        <v>42825.84</v>
      </c>
      <c r="E46" s="108"/>
      <c r="F46" s="109">
        <v>42397.58</v>
      </c>
      <c r="G46" s="108">
        <f t="shared" si="19"/>
        <v>428.25999999999476</v>
      </c>
      <c r="H46" s="108"/>
      <c r="I46" s="108">
        <v>42825.84</v>
      </c>
      <c r="J46" s="108"/>
      <c r="K46" s="108">
        <v>42397.58</v>
      </c>
      <c r="L46" s="108">
        <f t="shared" si="29"/>
        <v>428.25999999999476</v>
      </c>
      <c r="M46" s="108"/>
      <c r="N46" s="110">
        <f t="shared" si="2"/>
        <v>1</v>
      </c>
    </row>
    <row r="47" spans="1:164" s="153" customFormat="1" ht="15.75" x14ac:dyDescent="0.25">
      <c r="A47" s="107"/>
      <c r="B47" s="116" t="s">
        <v>88</v>
      </c>
      <c r="C47" s="116"/>
      <c r="D47" s="109">
        <f>D46+D41+D38+D35+D32+D29+D26+D25+D21+D16+D12+D11+D10+D6</f>
        <v>689420.83000000007</v>
      </c>
      <c r="E47" s="108">
        <f>E46+E41+E38+E35+E32+E29+E26+E25+E21+E16+E12+E11+E10+E6</f>
        <v>0</v>
      </c>
      <c r="F47" s="109">
        <f>F46+F41+F38+F35+F32+F29+F26+F25+F21+F16+F12+F11+F10+F6</f>
        <v>328505.44</v>
      </c>
      <c r="G47" s="108">
        <f>G46+G41+G38+G35+G32+G29+G26+G25+G21+G16+G12+G11+G10+G6</f>
        <v>360895.39</v>
      </c>
      <c r="H47" s="108">
        <f>H46+H41+H38+H35+H32+H29+H26+H25+H21+H16+H12+H11+H10+H6</f>
        <v>0</v>
      </c>
      <c r="I47" s="109">
        <f>I46+I41+I38+I35+I32+I29+I26+I25+I21+I16+I12+I11+I10+I6</f>
        <v>679633.68</v>
      </c>
      <c r="J47" s="108">
        <f>J46+J41+J38+J35+J32+J29+J26+J25+J21+J16+J12+J11+J10+J6</f>
        <v>0</v>
      </c>
      <c r="K47" s="109">
        <f>K46+K41+K38+K35+K32+K29+K26+K25+K21+K16+K12+K11+K10+K6</f>
        <v>320521.92</v>
      </c>
      <c r="L47" s="108">
        <f>L46+L41+L38+L35+L32+L29+L26+L25+L21+L16+L12+L11+L10+L6</f>
        <v>359096.76</v>
      </c>
      <c r="M47" s="108">
        <f>M46+M41+M38+M35+M32+M29+M26+M25+M21+M16+M12+M11+M10+M6</f>
        <v>0</v>
      </c>
      <c r="N47" s="110">
        <f t="shared" si="2"/>
        <v>0.9858038086838774</v>
      </c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</row>
    <row r="49" spans="1:167" s="84" customFormat="1" ht="15.75" x14ac:dyDescent="0.25">
      <c r="A49" s="83"/>
      <c r="B49" s="83"/>
      <c r="C49" s="83"/>
      <c r="D49" s="97"/>
      <c r="E49" s="105"/>
      <c r="F49" s="106"/>
      <c r="G49" s="95"/>
      <c r="H49" s="95"/>
      <c r="I49" s="95"/>
      <c r="J49" s="95"/>
      <c r="K49" s="95"/>
      <c r="L49" s="95"/>
      <c r="M49" s="95"/>
      <c r="N49" s="95"/>
      <c r="FI49" s="83"/>
      <c r="FJ49" s="83"/>
      <c r="FK49" s="83"/>
    </row>
  </sheetData>
  <autoFilter ref="A2:N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5">
    <mergeCell ref="C35:C37"/>
    <mergeCell ref="C38:C40"/>
    <mergeCell ref="C41:C45"/>
    <mergeCell ref="C6:C11"/>
    <mergeCell ref="C12:C15"/>
    <mergeCell ref="C16:C20"/>
    <mergeCell ref="C21:C24"/>
    <mergeCell ref="C26:C32"/>
    <mergeCell ref="A2:N2"/>
    <mergeCell ref="A3:A4"/>
    <mergeCell ref="B3:B4"/>
    <mergeCell ref="C3:C4"/>
    <mergeCell ref="D3:H3"/>
    <mergeCell ref="I3:M3"/>
    <mergeCell ref="N3:N4"/>
  </mergeCells>
  <pageMargins left="0.23622047244094491" right="0.23622047244094491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Запрос</vt:lpstr>
      <vt:lpstr>на 01.01.2023</vt:lpstr>
      <vt:lpstr>на 01.01.2023 (2)</vt:lpstr>
      <vt:lpstr>Запрос!Заголовки_для_печати</vt:lpstr>
      <vt:lpstr>'на 01.01.2023'!Заголовки_для_печати</vt:lpstr>
      <vt:lpstr>'на 01.01.2023 (2)'!Заголовки_для_печати</vt:lpstr>
      <vt:lpstr>Запрос!Область_печати</vt:lpstr>
      <vt:lpstr>'на 01.01.2023'!Область_печати</vt:lpstr>
      <vt:lpstr>'на 01.01.2023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2023-01-16T13:12:43Z</dcterms:modified>
</cp:coreProperties>
</file>