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208.98\finotdel\БЮДЖЕТ 2023-2025\на сайт\"/>
    </mc:Choice>
  </mc:AlternateContent>
  <bookViews>
    <workbookView xWindow="390" yWindow="30" windowWidth="15300" windowHeight="5595"/>
  </bookViews>
  <sheets>
    <sheet name="мун.прогр.2021-2025 Прил.2" sheetId="1" r:id="rId1"/>
  </sheets>
  <calcPr calcId="152511"/>
</workbook>
</file>

<file path=xl/calcChain.xml><?xml version="1.0" encoding="utf-8"?>
<calcChain xmlns="http://schemas.openxmlformats.org/spreadsheetml/2006/main">
  <c r="L57" i="1" l="1"/>
  <c r="M56" i="1"/>
  <c r="L56" i="1"/>
  <c r="M55" i="1"/>
  <c r="L55" i="1"/>
  <c r="M54" i="1"/>
  <c r="K54" i="1"/>
  <c r="L54" i="1" s="1"/>
  <c r="M53" i="1"/>
  <c r="L53" i="1"/>
  <c r="M52" i="1"/>
  <c r="L52" i="1"/>
  <c r="M51" i="1"/>
  <c r="L51" i="1"/>
  <c r="M50" i="1"/>
  <c r="L50" i="1"/>
  <c r="L49" i="1"/>
  <c r="K49" i="1"/>
  <c r="M49" i="1" s="1"/>
  <c r="M48" i="1"/>
  <c r="L48" i="1"/>
  <c r="K47" i="1"/>
  <c r="L47" i="1" s="1"/>
  <c r="M45" i="1"/>
  <c r="L45" i="1"/>
  <c r="M44" i="1"/>
  <c r="L44" i="1"/>
  <c r="K43" i="1"/>
  <c r="L43" i="1" s="1"/>
  <c r="M42" i="1"/>
  <c r="L42" i="1"/>
  <c r="M41" i="1"/>
  <c r="L41" i="1"/>
  <c r="K40" i="1"/>
  <c r="M40" i="1" s="1"/>
  <c r="L39" i="1"/>
  <c r="M38" i="1"/>
  <c r="L38" i="1"/>
  <c r="L37" i="1"/>
  <c r="K37" i="1"/>
  <c r="M37" i="1" s="1"/>
  <c r="M36" i="1"/>
  <c r="L36" i="1"/>
  <c r="M35" i="1"/>
  <c r="L35" i="1"/>
  <c r="M34" i="1"/>
  <c r="K34" i="1"/>
  <c r="L34" i="1" s="1"/>
  <c r="M33" i="1"/>
  <c r="L33" i="1"/>
  <c r="L32" i="1"/>
  <c r="K32" i="1"/>
  <c r="M32" i="1" s="1"/>
  <c r="M31" i="1"/>
  <c r="L31" i="1"/>
  <c r="L30" i="1"/>
  <c r="M29" i="1"/>
  <c r="L29" i="1"/>
  <c r="K28" i="1"/>
  <c r="M28" i="1" s="1"/>
  <c r="K27" i="1"/>
  <c r="M27" i="1" s="1"/>
  <c r="M26" i="1"/>
  <c r="L26" i="1"/>
  <c r="M25" i="1"/>
  <c r="L25" i="1"/>
  <c r="M24" i="1"/>
  <c r="L24" i="1"/>
  <c r="M22" i="1"/>
  <c r="L22" i="1"/>
  <c r="K21" i="1"/>
  <c r="L21" i="1" s="1"/>
  <c r="M20" i="1"/>
  <c r="L20" i="1"/>
  <c r="K19" i="1"/>
  <c r="M19" i="1" s="1"/>
  <c r="L18" i="1"/>
  <c r="K17" i="1"/>
  <c r="L17" i="1" s="1"/>
  <c r="L16" i="1"/>
  <c r="M15" i="1"/>
  <c r="L15" i="1"/>
  <c r="M14" i="1"/>
  <c r="L14" i="1"/>
  <c r="K13" i="1"/>
  <c r="L13" i="1" s="1"/>
  <c r="M12" i="1"/>
  <c r="L12" i="1"/>
  <c r="M11" i="1"/>
  <c r="L11" i="1"/>
  <c r="M10" i="1"/>
  <c r="L10" i="1"/>
  <c r="K9" i="1"/>
  <c r="M9" i="1" s="1"/>
  <c r="L9" i="1" l="1"/>
  <c r="L19" i="1"/>
  <c r="L40" i="1"/>
  <c r="L28" i="1"/>
  <c r="M43" i="1"/>
  <c r="M13" i="1"/>
  <c r="M21" i="1"/>
  <c r="M47" i="1"/>
  <c r="K23" i="1"/>
  <c r="L27" i="1"/>
  <c r="K46" i="1"/>
  <c r="K58" i="1" s="1"/>
  <c r="M58" i="1" s="1"/>
  <c r="M46" i="1" l="1"/>
  <c r="L46" i="1"/>
  <c r="M23" i="1"/>
  <c r="L23" i="1"/>
  <c r="L58" i="1" l="1"/>
</calcChain>
</file>

<file path=xl/sharedStrings.xml><?xml version="1.0" encoding="utf-8"?>
<sst xmlns="http://schemas.openxmlformats.org/spreadsheetml/2006/main" count="119" uniqueCount="115">
  <si>
    <t>Итого:</t>
  </si>
  <si>
    <t>9910000000</t>
  </si>
  <si>
    <t xml:space="preserve">  Непрограммная часть Совета депутатов ЗАТО Видяево</t>
  </si>
  <si>
    <t>8340000000</t>
  </si>
  <si>
    <t xml:space="preserve">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</si>
  <si>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8330000000</t>
  </si>
  <si>
    <t xml:space="preserve">  Ведомственная целевая программа "Обеспечение деятельности Администрации ЗАТО Видяево"</t>
  </si>
  <si>
    <t>8320000000</t>
  </si>
  <si>
    <t xml:space="preserve">  Подпрограмма 2 "Развитие муниципальной службы в городском округе ЗАТО Видяево"</t>
  </si>
  <si>
    <t>8310000000</t>
  </si>
  <si>
    <t xml:space="preserve">  Подпрограмма 1 "Развитие земельно-имущественных отношений на территории ЗАТО Видяево"</t>
  </si>
  <si>
    <t>8300000000</t>
  </si>
  <si>
    <t>Муниципальная программа "Эффективное муниципальное управление в ЗАТО Видяево"</t>
  </si>
  <si>
    <t>8220000000</t>
  </si>
  <si>
    <t xml:space="preserve">  Ведомственная целевая программа "Обеспечение качественного и эффективного управления бюджетными средствами ЗАТО Видяево"</t>
  </si>
  <si>
    <t>8210000000</t>
  </si>
  <si>
    <t xml:space="preserve">  Подпрограмма 1 "Повышение эффективности бюджетных расходов в ЗАТО Видяево"</t>
  </si>
  <si>
    <t>8200000000</t>
  </si>
  <si>
    <t>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</si>
  <si>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8120000000</t>
  </si>
  <si>
    <t xml:space="preserve">  Подпрограмма 2 "Развитие информационного общества в ЗАТО Видяево"</t>
  </si>
  <si>
    <t>8110000000</t>
  </si>
  <si>
    <t xml:space="preserve">  Подпрограмма 1 "Информирование населения о деятельности органов местного самоуправления ЗАТО Видяево"</t>
  </si>
  <si>
    <t>8100000000</t>
  </si>
  <si>
    <t>Муниципальная программа "Информационное общество ЗАТО Видяево"</t>
  </si>
  <si>
    <t>8010000000</t>
  </si>
  <si>
    <t xml:space="preserve">  Подпрограмма 1 "Развитие малого и среднего предпринимательства в ЗАТО Видяево"</t>
  </si>
  <si>
    <t>8000000000</t>
  </si>
  <si>
    <t>Муниципальная программа "Развитие малого и среднего предпринимательства в ЗАТО Видяево"</t>
  </si>
  <si>
    <t>7910000000</t>
  </si>
  <si>
    <t xml:space="preserve">  Подпрограмма 1 "Энергосбережение и повышение энергетической эффективности в муниципальном образовании ЗАТО Видяево"</t>
  </si>
  <si>
    <t>7900000000</t>
  </si>
  <si>
    <t>Муниципальная программа "Энергоэффективность и развитие энергетики в ЗАТО Видяево"</t>
  </si>
  <si>
    <t>7820000000</t>
  </si>
  <si>
    <t xml:space="preserve">  Подпрограмма 2 "Повышение безопасности дорожного движения и снижение дорожно-транспортного травматизма в ЗАТО Видяево"</t>
  </si>
  <si>
    <t>7810000000</t>
  </si>
  <si>
    <t xml:space="preserve">  Подпрограмма 1 "Развитие транспортной инфраструктуры ЗАТО Видяево"</t>
  </si>
  <si>
    <t>7800000000</t>
  </si>
  <si>
    <t>Муниципальная программа "Развитие транспортной системы ЗАТО Видяево"</t>
  </si>
  <si>
    <t>7710000000</t>
  </si>
  <si>
    <t xml:space="preserve">  Подпрограмма 1 "Охрана окружающей среды ЗАТО Видяево"</t>
  </si>
  <si>
    <t>7700000000</t>
  </si>
  <si>
    <t>Муниципальная программа "Охрана окружающей среды ЗАТО Видяево"</t>
  </si>
  <si>
    <t>7630000000</t>
  </si>
  <si>
    <t xml:space="preserve">  Подпрограмма 3 "Профилактика правонарушений и обеспечение общественной безопасности в ЗАТО Видяево"</t>
  </si>
  <si>
    <t>7620000000</t>
  </si>
  <si>
    <t xml:space="preserve">  Подпрограмма 2 "Противодействие коррупции в ЗАТО Видяево"</t>
  </si>
  <si>
    <t>7610000000</t>
  </si>
  <si>
    <t xml:space="preserve">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</si>
  <si>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7600000000</t>
  </si>
  <si>
    <t>Муниципальная программа "Обеспечение общественного порядка и безопасности населения муниципального образования ЗАТО Видяево"</t>
  </si>
  <si>
    <t>7540000000</t>
  </si>
  <si>
    <t xml:space="preserve">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</si>
  <si>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7530000000</t>
  </si>
  <si>
    <t xml:space="preserve">  Подпрограмма 3 "Капитальный и текущий ремонт объектов муниципальной собственности ЗАТО Видяево"</t>
  </si>
  <si>
    <t>7520000000</t>
  </si>
  <si>
    <t xml:space="preserve">  Подпрограмма 2 "Благоустройство территории ЗАТО Видяево"</t>
  </si>
  <si>
    <t>7510000000</t>
  </si>
  <si>
    <t xml:space="preserve">  Подпрограмма 1 "Развитие жилищно-коммунального комплекса ЗАТО Видяево"</t>
  </si>
  <si>
    <t>7500000000</t>
  </si>
  <si>
    <t>Муниципальная программа "Обеспечение комфортной среды проживания населения муниципального образования ЗАТО Видяево"</t>
  </si>
  <si>
    <t>7410000000</t>
  </si>
  <si>
    <t xml:space="preserve">  Подпрограмма 1 "Развитие культуры и сохранение культурного наследия в ЗАТО Видяево"</t>
  </si>
  <si>
    <t>7400000000</t>
  </si>
  <si>
    <t>Муниципальная программа "Развитие культуры и сохранение культурного наследия в ЗАТО Видяево"</t>
  </si>
  <si>
    <t>7310000000</t>
  </si>
  <si>
    <t xml:space="preserve">  Подпрограмма 1 "Развитие физической культуры и спорта в ЗАТО Видяево"</t>
  </si>
  <si>
    <t>7300000000</t>
  </si>
  <si>
    <t>Муниципальная программа "Развитие физической культуры и спорта ЗАТО Видяево"</t>
  </si>
  <si>
    <t>7210000000</t>
  </si>
  <si>
    <t xml:space="preserve">  Подпрограмма 1 "Формирование комфортной городской среды на территории ЗАТО Видяево"</t>
  </si>
  <si>
    <t>7200000000</t>
  </si>
  <si>
    <t>Муниципальная программа "Формирование комфортной городской среды на территории ЗАТО Видяево"</t>
  </si>
  <si>
    <t>7120000000</t>
  </si>
  <si>
    <t xml:space="preserve">  Подпрограмма 2 "Обеспечение выполнения государственных полномочий по опеке и попечительству на территории ЗАТО Видяево"</t>
  </si>
  <si>
    <t>7110000000</t>
  </si>
  <si>
    <t xml:space="preserve">  Подпрограмма 1 "Дополнительные меры социальной поддержки отдельных категорий граждан ЗАТО Видяево"</t>
  </si>
  <si>
    <t>7100000000</t>
  </si>
  <si>
    <t>Муниципальная программа "Социальная поддержка граждан"</t>
  </si>
  <si>
    <t>7030000000</t>
  </si>
  <si>
    <t xml:space="preserve">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</si>
  <si>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7020000000</t>
  </si>
  <si>
    <t xml:space="preserve">  Подпрограмма 2 "Молодежная политика ЗАТО Видяево"</t>
  </si>
  <si>
    <t>7010000000</t>
  </si>
  <si>
    <t xml:space="preserve">  Подпрограмма 1 "Модернизация образования ЗАТО Видяево"</t>
  </si>
  <si>
    <t>7000000000</t>
  </si>
  <si>
    <t>Муниципальная программа "Развитие образования ЗАТО Видяево"</t>
  </si>
  <si>
    <t>сумма отклонений к предыдущему году</t>
  </si>
  <si>
    <t>проект</t>
  </si>
  <si>
    <t>Раздел</t>
  </si>
  <si>
    <t>Наименование</t>
  </si>
  <si>
    <t>руб.</t>
  </si>
  <si>
    <t>7130000000</t>
  </si>
  <si>
    <t xml:space="preserve">                      к Пояснительной записке</t>
  </si>
  <si>
    <t xml:space="preserve">                                       Приложение 2</t>
  </si>
  <si>
    <t xml:space="preserve">   Подпрограмма 3 "Доступная среда"</t>
  </si>
  <si>
    <t xml:space="preserve"> Подпрограмма 2 "Поддержка социально ориентированных некоммерческих организаций ЗАТО Видяево"</t>
  </si>
  <si>
    <t>8020000000</t>
  </si>
  <si>
    <t>Проект на 2023 год</t>
  </si>
  <si>
    <t>9900000000</t>
  </si>
  <si>
    <t>9990000000</t>
  </si>
  <si>
    <t>Проект на 2024 год</t>
  </si>
  <si>
    <t>Темп роста к 2022 году</t>
  </si>
  <si>
    <t xml:space="preserve">  Непрограммная часть </t>
  </si>
  <si>
    <t xml:space="preserve">  Непрограммная часть контрольно-счетной комиссии ЗАТО Видяево</t>
  </si>
  <si>
    <t>9920000000</t>
  </si>
  <si>
    <t xml:space="preserve"> Иная  непрограммная деятельность</t>
  </si>
  <si>
    <t xml:space="preserve">  Подпрограмма 2 "Подготовка объектов и систем жизнеобеспечения на территории ЗАТО Видяево к работе в осенне-зимний период"</t>
  </si>
  <si>
    <t>7920000000</t>
  </si>
  <si>
    <t>2021 год (Исполнение)</t>
  </si>
  <si>
    <t>2022 год (Ожидаемое исполнение)</t>
  </si>
  <si>
    <t>Проект на 2025 год</t>
  </si>
  <si>
    <t>Темп роста к 2023 году</t>
  </si>
  <si>
    <t>Темп роста к 2024году</t>
  </si>
  <si>
    <t>Муниципальные программы-2021-2025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</si>
</sst>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" fontId="4" fillId="3" borderId="4">
      <alignment horizontal="right" vertical="top" shrinkToFit="1"/>
    </xf>
    <xf numFmtId="49" fontId="4" fillId="0" borderId="4">
      <alignment horizontal="left" vertical="top" wrapText="1"/>
    </xf>
    <xf numFmtId="0" fontId="4" fillId="0" borderId="4">
      <alignment horizontal="center" vertical="center" wrapText="1"/>
    </xf>
    <xf numFmtId="0" fontId="10" fillId="0" borderId="4">
      <alignment horizontal="left"/>
    </xf>
    <xf numFmtId="4" fontId="10" fillId="6" borderId="4">
      <alignment horizontal="right" vertical="top" shrinkToFit="1"/>
    </xf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4" fontId="5" fillId="4" borderId="5" xfId="1" applyFont="1" applyFill="1" applyBorder="1" applyAlignment="1" applyProtection="1">
      <alignment horizontal="center" vertical="center" shrinkToFit="1"/>
    </xf>
    <xf numFmtId="4" fontId="5" fillId="4" borderId="6" xfId="1" applyFont="1" applyFill="1" applyBorder="1" applyAlignment="1" applyProtection="1">
      <alignment horizontal="center" vertical="center" shrinkToFit="1"/>
    </xf>
    <xf numFmtId="0" fontId="5" fillId="4" borderId="5" xfId="2" quotePrefix="1" applyNumberFormat="1" applyFont="1" applyFill="1" applyBorder="1" applyAlignment="1" applyProtection="1">
      <alignment vertical="center" wrapText="1"/>
    </xf>
    <xf numFmtId="0" fontId="5" fillId="4" borderId="5" xfId="2" quotePrefix="1" applyNumberFormat="1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center"/>
    </xf>
    <xf numFmtId="0" fontId="5" fillId="2" borderId="5" xfId="2" quotePrefix="1" applyNumberFormat="1" applyFont="1" applyFill="1" applyBorder="1" applyAlignment="1" applyProtection="1">
      <alignment horizontal="left" vertical="center" wrapText="1"/>
    </xf>
    <xf numFmtId="4" fontId="5" fillId="2" borderId="5" xfId="1" applyFont="1" applyFill="1" applyBorder="1" applyAlignment="1" applyProtection="1">
      <alignment horizontal="center" vertical="center" shrinkToFit="1"/>
    </xf>
    <xf numFmtId="4" fontId="5" fillId="2" borderId="6" xfId="1" applyFont="1" applyFill="1" applyBorder="1" applyAlignment="1" applyProtection="1">
      <alignment horizontal="center" vertical="center" shrinkToFit="1"/>
    </xf>
    <xf numFmtId="4" fontId="2" fillId="2" borderId="3" xfId="0" applyNumberFormat="1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7" fillId="4" borderId="5" xfId="2" quotePrefix="1" applyNumberFormat="1" applyFont="1" applyFill="1" applyBorder="1" applyAlignment="1" applyProtection="1">
      <alignment horizontal="left" vertical="center" wrapText="1"/>
    </xf>
    <xf numFmtId="0" fontId="3" fillId="7" borderId="2" xfId="0" applyFont="1" applyFill="1" applyBorder="1" applyAlignment="1">
      <alignment vertical="center"/>
    </xf>
    <xf numFmtId="4" fontId="3" fillId="7" borderId="1" xfId="0" applyNumberFormat="1" applyFont="1" applyFill="1" applyBorder="1" applyAlignment="1">
      <alignment horizontal="center" vertical="center"/>
    </xf>
    <xf numFmtId="4" fontId="7" fillId="4" borderId="5" xfId="1" applyFont="1" applyFill="1" applyBorder="1" applyAlignment="1" applyProtection="1">
      <alignment horizontal="center" vertical="center" shrinkToFit="1"/>
    </xf>
    <xf numFmtId="4" fontId="2" fillId="4" borderId="3" xfId="0" applyNumberFormat="1" applyFont="1" applyFill="1" applyBorder="1" applyAlignment="1">
      <alignment horizontal="center" vertical="center"/>
    </xf>
    <xf numFmtId="0" fontId="5" fillId="2" borderId="3" xfId="2" quotePrefix="1" applyNumberFormat="1" applyFont="1" applyFill="1" applyBorder="1" applyAlignment="1" applyProtection="1">
      <alignment horizontal="center" vertical="center" wrapText="1"/>
    </xf>
    <xf numFmtId="0" fontId="5" fillId="4" borderId="3" xfId="2" quotePrefix="1" applyNumberFormat="1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>
      <alignment vertical="center"/>
    </xf>
    <xf numFmtId="4" fontId="7" fillId="2" borderId="10" xfId="1" applyFont="1" applyFill="1" applyBorder="1" applyAlignment="1" applyProtection="1">
      <alignment horizontal="center" vertical="center" shrinkToFit="1"/>
    </xf>
    <xf numFmtId="4" fontId="5" fillId="2" borderId="11" xfId="1" applyFont="1" applyFill="1" applyBorder="1" applyAlignment="1" applyProtection="1">
      <alignment horizontal="center" vertical="center" shrinkToFit="1"/>
    </xf>
    <xf numFmtId="4" fontId="7" fillId="4" borderId="10" xfId="1" applyFont="1" applyFill="1" applyBorder="1" applyAlignment="1" applyProtection="1">
      <alignment horizontal="center" vertical="center" shrinkToFit="1"/>
    </xf>
    <xf numFmtId="4" fontId="5" fillId="4" borderId="11" xfId="1" applyFont="1" applyFill="1" applyBorder="1" applyAlignment="1" applyProtection="1">
      <alignment horizontal="center" vertical="center" shrinkToFit="1"/>
    </xf>
    <xf numFmtId="4" fontId="11" fillId="7" borderId="12" xfId="0" applyNumberFormat="1" applyFont="1" applyFill="1" applyBorder="1" applyAlignment="1">
      <alignment horizontal="center" vertical="center"/>
    </xf>
    <xf numFmtId="4" fontId="3" fillId="7" borderId="13" xfId="0" applyNumberFormat="1" applyFont="1" applyFill="1" applyBorder="1" applyAlignment="1">
      <alignment horizontal="center" vertical="center"/>
    </xf>
    <xf numFmtId="4" fontId="5" fillId="2" borderId="14" xfId="1" applyFont="1" applyFill="1" applyBorder="1" applyAlignment="1" applyProtection="1">
      <alignment horizontal="center" vertical="center" shrinkToFit="1"/>
    </xf>
    <xf numFmtId="4" fontId="5" fillId="2" borderId="3" xfId="1" applyFont="1" applyFill="1" applyBorder="1" applyAlignment="1" applyProtection="1">
      <alignment horizontal="center" vertical="center" shrinkToFit="1"/>
    </xf>
    <xf numFmtId="4" fontId="2" fillId="2" borderId="10" xfId="0" applyNumberFormat="1" applyFont="1" applyFill="1" applyBorder="1" applyAlignment="1">
      <alignment horizontal="center" vertical="center"/>
    </xf>
    <xf numFmtId="4" fontId="5" fillId="4" borderId="3" xfId="1" applyFont="1" applyFill="1" applyBorder="1" applyAlignment="1" applyProtection="1">
      <alignment horizontal="center" vertical="center" shrinkToFit="1"/>
    </xf>
    <xf numFmtId="4" fontId="2" fillId="0" borderId="10" xfId="0" applyNumberFormat="1" applyFont="1" applyBorder="1" applyAlignment="1">
      <alignment horizontal="center" vertical="center"/>
    </xf>
    <xf numFmtId="4" fontId="2" fillId="4" borderId="10" xfId="0" applyNumberFormat="1" applyFont="1" applyFill="1" applyBorder="1" applyAlignment="1">
      <alignment horizontal="center" vertical="center"/>
    </xf>
    <xf numFmtId="4" fontId="3" fillId="7" borderId="15" xfId="0" applyNumberFormat="1" applyFont="1" applyFill="1" applyBorder="1" applyAlignment="1">
      <alignment horizontal="center" vertical="center"/>
    </xf>
    <xf numFmtId="4" fontId="12" fillId="7" borderId="3" xfId="1" applyFont="1" applyFill="1" applyBorder="1" applyAlignment="1" applyProtection="1">
      <alignment horizontal="center" vertical="center" shrinkToFit="1"/>
    </xf>
    <xf numFmtId="0" fontId="6" fillId="4" borderId="3" xfId="3" applyNumberFormat="1" applyFont="1" applyFill="1" applyBorder="1" applyAlignment="1" applyProtection="1">
      <alignment horizontal="center" vertical="center" wrapText="1"/>
      <protection locked="0"/>
    </xf>
    <xf numFmtId="0" fontId="6" fillId="4" borderId="3" xfId="3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5" borderId="9" xfId="3" applyNumberFormat="1" applyFont="1" applyFill="1" applyBorder="1" applyAlignment="1" applyProtection="1">
      <alignment horizontal="center" vertical="center" wrapText="1"/>
      <protection locked="0"/>
    </xf>
    <xf numFmtId="0" fontId="8" fillId="5" borderId="5" xfId="3" applyNumberFormat="1" applyFont="1" applyFill="1" applyBorder="1" applyAlignment="1" applyProtection="1">
      <alignment horizontal="center" vertical="center" wrapText="1"/>
      <protection locked="0"/>
    </xf>
    <xf numFmtId="0" fontId="7" fillId="5" borderId="7" xfId="3" applyNumberFormat="1" applyFont="1" applyFill="1" applyBorder="1" applyAlignment="1" applyProtection="1">
      <alignment horizontal="center" vertical="center" wrapText="1"/>
      <protection locked="0"/>
    </xf>
    <xf numFmtId="0" fontId="7" fillId="5" borderId="3" xfId="3" applyNumberFormat="1" applyFont="1" applyFill="1" applyBorder="1" applyAlignment="1" applyProtection="1">
      <alignment horizontal="center" vertical="center" wrapText="1"/>
      <protection locked="0"/>
    </xf>
    <xf numFmtId="0" fontId="7" fillId="5" borderId="10" xfId="3" applyNumberFormat="1" applyFont="1" applyFill="1" applyBorder="1" applyAlignment="1" applyProtection="1">
      <alignment horizontal="center" vertical="center" wrapText="1"/>
      <protection locked="0"/>
    </xf>
    <xf numFmtId="0" fontId="7" fillId="5" borderId="11" xfId="3" applyNumberFormat="1" applyFont="1" applyFill="1" applyBorder="1" applyAlignment="1" applyProtection="1">
      <alignment horizontal="center" vertical="center" wrapText="1"/>
      <protection locked="0"/>
    </xf>
    <xf numFmtId="0" fontId="7" fillId="4" borderId="5" xfId="3" applyNumberFormat="1" applyFont="1" applyFill="1" applyBorder="1" applyAlignment="1" applyProtection="1">
      <alignment horizontal="center" vertical="center" wrapText="1"/>
      <protection locked="0"/>
    </xf>
    <xf numFmtId="0" fontId="7" fillId="4" borderId="5" xfId="3" applyFont="1" applyFill="1" applyBorder="1" applyAlignment="1">
      <alignment horizontal="center" vertical="center" wrapText="1"/>
    </xf>
    <xf numFmtId="0" fontId="6" fillId="4" borderId="6" xfId="3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3" applyFont="1" applyFill="1" applyBorder="1" applyAlignment="1">
      <alignment horizontal="center" vertical="center" wrapText="1"/>
    </xf>
  </cellXfs>
  <cellStyles count="6">
    <cellStyle name="xl29" xfId="3"/>
    <cellStyle name="xl33" xfId="4"/>
    <cellStyle name="xl34" xfId="5"/>
    <cellStyle name="xl38" xfId="2"/>
    <cellStyle name="xl39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BreakPreview" zoomScale="60" zoomScaleNormal="100" workbookViewId="0">
      <selection activeCell="A4" sqref="A4"/>
    </sheetView>
  </sheetViews>
  <sheetFormatPr defaultRowHeight="30" customHeight="1" x14ac:dyDescent="0.25"/>
  <cols>
    <col min="1" max="1" width="31.140625" style="3" customWidth="1"/>
    <col min="2" max="2" width="11.7109375" style="3" customWidth="1"/>
    <col min="3" max="3" width="13.140625" style="2" customWidth="1"/>
    <col min="4" max="4" width="15.42578125" style="1" customWidth="1"/>
    <col min="5" max="5" width="13.140625" style="1" customWidth="1"/>
    <col min="6" max="6" width="12.85546875" style="1" customWidth="1"/>
    <col min="7" max="7" width="14.28515625" style="2" customWidth="1"/>
    <col min="8" max="8" width="13.42578125" style="1" bestFit="1" customWidth="1"/>
    <col min="9" max="9" width="15.28515625" style="8" customWidth="1"/>
    <col min="10" max="10" width="14" style="2" customWidth="1"/>
    <col min="11" max="11" width="13.42578125" style="1" bestFit="1" customWidth="1"/>
    <col min="12" max="12" width="13.5703125" style="8" customWidth="1"/>
  </cols>
  <sheetData>
    <row r="1" spans="1:13" ht="18.600000000000001" customHeight="1" x14ac:dyDescent="0.25">
      <c r="J1" s="44" t="s">
        <v>94</v>
      </c>
      <c r="K1" s="44"/>
      <c r="L1" s="44"/>
      <c r="M1" s="44"/>
    </row>
    <row r="2" spans="1:13" ht="13.9" customHeight="1" x14ac:dyDescent="0.25">
      <c r="J2" s="44" t="s">
        <v>93</v>
      </c>
      <c r="K2" s="44"/>
      <c r="L2" s="44"/>
      <c r="M2" s="44"/>
    </row>
    <row r="3" spans="1:13" ht="30" customHeight="1" x14ac:dyDescent="0.25">
      <c r="A3" s="45" t="s">
        <v>114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ht="18" customHeight="1" thickBot="1" x14ac:dyDescent="0.3">
      <c r="C4" s="3"/>
      <c r="D4" s="2"/>
      <c r="G4" s="1"/>
      <c r="H4" s="2"/>
      <c r="I4" s="1"/>
      <c r="J4" s="1"/>
      <c r="K4" s="2"/>
      <c r="L4" s="1"/>
      <c r="M4" s="1" t="s">
        <v>91</v>
      </c>
    </row>
    <row r="5" spans="1:13" s="1" customFormat="1" ht="13.9" customHeight="1" x14ac:dyDescent="0.25">
      <c r="A5" s="46" t="s">
        <v>90</v>
      </c>
      <c r="B5" s="48" t="s">
        <v>89</v>
      </c>
      <c r="C5" s="50" t="s">
        <v>109</v>
      </c>
      <c r="D5" s="51" t="s">
        <v>110</v>
      </c>
      <c r="E5" s="38" t="s">
        <v>98</v>
      </c>
      <c r="F5" s="39"/>
      <c r="G5" s="40"/>
      <c r="H5" s="38" t="s">
        <v>101</v>
      </c>
      <c r="I5" s="39"/>
      <c r="J5" s="40"/>
      <c r="K5" s="38" t="s">
        <v>111</v>
      </c>
      <c r="L5" s="39"/>
      <c r="M5" s="40"/>
    </row>
    <row r="6" spans="1:13" ht="15" customHeight="1" x14ac:dyDescent="0.25">
      <c r="A6" s="47"/>
      <c r="B6" s="49"/>
      <c r="C6" s="50"/>
      <c r="D6" s="51"/>
      <c r="E6" s="41"/>
      <c r="F6" s="42"/>
      <c r="G6" s="43"/>
      <c r="H6" s="41"/>
      <c r="I6" s="42"/>
      <c r="J6" s="43"/>
      <c r="K6" s="41"/>
      <c r="L6" s="42"/>
      <c r="M6" s="43"/>
    </row>
    <row r="7" spans="1:13" ht="85.9" customHeight="1" x14ac:dyDescent="0.25">
      <c r="A7" s="47"/>
      <c r="B7" s="49"/>
      <c r="C7" s="50"/>
      <c r="D7" s="51"/>
      <c r="E7" s="52" t="s">
        <v>88</v>
      </c>
      <c r="F7" s="54" t="s">
        <v>87</v>
      </c>
      <c r="G7" s="36" t="s">
        <v>102</v>
      </c>
      <c r="H7" s="52" t="s">
        <v>88</v>
      </c>
      <c r="I7" s="54" t="s">
        <v>87</v>
      </c>
      <c r="J7" s="36" t="s">
        <v>112</v>
      </c>
      <c r="K7" s="52" t="s">
        <v>88</v>
      </c>
      <c r="L7" s="54" t="s">
        <v>87</v>
      </c>
      <c r="M7" s="36" t="s">
        <v>113</v>
      </c>
    </row>
    <row r="8" spans="1:13" ht="3" customHeight="1" x14ac:dyDescent="0.25">
      <c r="A8" s="47"/>
      <c r="B8" s="49"/>
      <c r="C8" s="50"/>
      <c r="D8" s="51"/>
      <c r="E8" s="53"/>
      <c r="F8" s="55"/>
      <c r="G8" s="37"/>
      <c r="H8" s="53"/>
      <c r="I8" s="55"/>
      <c r="J8" s="37"/>
      <c r="K8" s="53"/>
      <c r="L8" s="55"/>
      <c r="M8" s="37"/>
    </row>
    <row r="9" spans="1:13" ht="30" customHeight="1" x14ac:dyDescent="0.25">
      <c r="A9" s="9" t="s">
        <v>86</v>
      </c>
      <c r="B9" s="19" t="s">
        <v>85</v>
      </c>
      <c r="C9" s="22">
        <v>266855321.77000001</v>
      </c>
      <c r="D9" s="23">
        <v>288803235.89999998</v>
      </c>
      <c r="E9" s="28">
        <v>320624780.67000002</v>
      </c>
      <c r="F9" s="11">
        <v>31821544.77</v>
      </c>
      <c r="G9" s="29">
        <v>111.02</v>
      </c>
      <c r="H9" s="28">
        <v>312658342.36000001</v>
      </c>
      <c r="I9" s="30">
        <v>-7966438.3099999996</v>
      </c>
      <c r="J9" s="12">
        <v>97.52</v>
      </c>
      <c r="K9" s="28">
        <f>K10+K11+K12</f>
        <v>324759603.70999998</v>
      </c>
      <c r="L9" s="30">
        <f>K9-H9</f>
        <v>12101261.349999964</v>
      </c>
      <c r="M9" s="12">
        <f>K9/H9*100</f>
        <v>103.87044249600299</v>
      </c>
    </row>
    <row r="10" spans="1:13" ht="30" customHeight="1" x14ac:dyDescent="0.25">
      <c r="A10" s="7" t="s">
        <v>84</v>
      </c>
      <c r="B10" s="20" t="s">
        <v>83</v>
      </c>
      <c r="C10" s="24">
        <v>253805525.05000001</v>
      </c>
      <c r="D10" s="25">
        <v>267717955.94999999</v>
      </c>
      <c r="E10" s="17">
        <v>306427895.14999998</v>
      </c>
      <c r="F10" s="5">
        <v>38709939.200000003</v>
      </c>
      <c r="G10" s="31">
        <v>114.46</v>
      </c>
      <c r="H10" s="4">
        <v>298057390.13999999</v>
      </c>
      <c r="I10" s="32">
        <v>-8370505.0099999998</v>
      </c>
      <c r="J10" s="13">
        <v>97.27</v>
      </c>
      <c r="K10" s="4">
        <v>309460653.94999999</v>
      </c>
      <c r="L10" s="32">
        <f t="shared" ref="L10:L57" si="0">K10-H10</f>
        <v>11403263.810000002</v>
      </c>
      <c r="M10" s="13">
        <f t="shared" ref="M10:M58" si="1">K10/H10*100</f>
        <v>103.82586179280567</v>
      </c>
    </row>
    <row r="11" spans="1:13" ht="41.45" customHeight="1" x14ac:dyDescent="0.25">
      <c r="A11" s="7" t="s">
        <v>82</v>
      </c>
      <c r="B11" s="20" t="s">
        <v>81</v>
      </c>
      <c r="C11" s="24">
        <v>1828753.23</v>
      </c>
      <c r="D11" s="25">
        <v>9434427.2300000004</v>
      </c>
      <c r="E11" s="17">
        <v>1877398.65</v>
      </c>
      <c r="F11" s="5">
        <v>-7557028.5800000001</v>
      </c>
      <c r="G11" s="31">
        <v>19.899999999999999</v>
      </c>
      <c r="H11" s="4">
        <v>1978307.74</v>
      </c>
      <c r="I11" s="32">
        <v>100909.09</v>
      </c>
      <c r="J11" s="13">
        <v>105.37</v>
      </c>
      <c r="K11" s="4">
        <v>2202045.11</v>
      </c>
      <c r="L11" s="32">
        <f t="shared" si="0"/>
        <v>223737.36999999988</v>
      </c>
      <c r="M11" s="13">
        <f t="shared" si="1"/>
        <v>111.30953316696824</v>
      </c>
    </row>
    <row r="12" spans="1:13" ht="78.599999999999994" customHeight="1" x14ac:dyDescent="0.25">
      <c r="A12" s="7" t="s">
        <v>80</v>
      </c>
      <c r="B12" s="20" t="s">
        <v>79</v>
      </c>
      <c r="C12" s="24">
        <v>11221043.49</v>
      </c>
      <c r="D12" s="25">
        <v>11650852.720000001</v>
      </c>
      <c r="E12" s="17">
        <v>12319486.869999999</v>
      </c>
      <c r="F12" s="5">
        <v>668634.15</v>
      </c>
      <c r="G12" s="31">
        <v>105.74</v>
      </c>
      <c r="H12" s="4">
        <v>12622644.48</v>
      </c>
      <c r="I12" s="32">
        <v>303157.61</v>
      </c>
      <c r="J12" s="13">
        <v>102.46</v>
      </c>
      <c r="K12" s="4">
        <v>13096904.65</v>
      </c>
      <c r="L12" s="32">
        <f t="shared" si="0"/>
        <v>474260.16999999993</v>
      </c>
      <c r="M12" s="13">
        <f t="shared" si="1"/>
        <v>103.75721720398165</v>
      </c>
    </row>
    <row r="13" spans="1:13" ht="77.25" customHeight="1" x14ac:dyDescent="0.25">
      <c r="A13" s="9" t="s">
        <v>78</v>
      </c>
      <c r="B13" s="19" t="s">
        <v>77</v>
      </c>
      <c r="C13" s="22">
        <v>16579088.210000001</v>
      </c>
      <c r="D13" s="23">
        <v>20442428</v>
      </c>
      <c r="E13" s="28">
        <v>19193471</v>
      </c>
      <c r="F13" s="11">
        <v>-1248957</v>
      </c>
      <c r="G13" s="29">
        <v>93.89</v>
      </c>
      <c r="H13" s="28">
        <v>18298378</v>
      </c>
      <c r="I13" s="30">
        <v>-895093</v>
      </c>
      <c r="J13" s="12">
        <v>95.34</v>
      </c>
      <c r="K13" s="28">
        <f>K14+K15+K16</f>
        <v>16879078</v>
      </c>
      <c r="L13" s="30">
        <f t="shared" si="0"/>
        <v>-1419300</v>
      </c>
      <c r="M13" s="12">
        <f t="shared" si="1"/>
        <v>92.243574813024409</v>
      </c>
    </row>
    <row r="14" spans="1:13" ht="69.75" customHeight="1" x14ac:dyDescent="0.25">
      <c r="A14" s="7" t="s">
        <v>76</v>
      </c>
      <c r="B14" s="20" t="s">
        <v>75</v>
      </c>
      <c r="C14" s="24">
        <v>11650739.220000001</v>
      </c>
      <c r="D14" s="25">
        <v>13014600</v>
      </c>
      <c r="E14" s="4">
        <v>12599500</v>
      </c>
      <c r="F14" s="5">
        <v>-415100</v>
      </c>
      <c r="G14" s="31">
        <v>96.81</v>
      </c>
      <c r="H14" s="4">
        <v>12599500</v>
      </c>
      <c r="I14" s="32">
        <v>0</v>
      </c>
      <c r="J14" s="13">
        <v>100</v>
      </c>
      <c r="K14" s="4">
        <v>12599500</v>
      </c>
      <c r="L14" s="32">
        <f t="shared" si="0"/>
        <v>0</v>
      </c>
      <c r="M14" s="13">
        <f t="shared" si="1"/>
        <v>100</v>
      </c>
    </row>
    <row r="15" spans="1:13" ht="72" customHeight="1" x14ac:dyDescent="0.25">
      <c r="A15" s="7" t="s">
        <v>74</v>
      </c>
      <c r="B15" s="20" t="s">
        <v>73</v>
      </c>
      <c r="C15" s="24">
        <v>4453135.99</v>
      </c>
      <c r="D15" s="25">
        <v>6253134</v>
      </c>
      <c r="E15" s="4">
        <v>6468971</v>
      </c>
      <c r="F15" s="5">
        <v>215837</v>
      </c>
      <c r="G15" s="31">
        <v>103.45</v>
      </c>
      <c r="H15" s="4">
        <v>5448878</v>
      </c>
      <c r="I15" s="32">
        <v>-1020093</v>
      </c>
      <c r="J15" s="13">
        <v>84.23</v>
      </c>
      <c r="K15" s="4">
        <v>4279578</v>
      </c>
      <c r="L15" s="32">
        <f t="shared" si="0"/>
        <v>-1169300</v>
      </c>
      <c r="M15" s="13">
        <f t="shared" si="1"/>
        <v>78.540536235166215</v>
      </c>
    </row>
    <row r="16" spans="1:13" ht="53.25" customHeight="1" x14ac:dyDescent="0.25">
      <c r="A16" s="6" t="s">
        <v>95</v>
      </c>
      <c r="B16" s="20" t="s">
        <v>92</v>
      </c>
      <c r="C16" s="24">
        <v>475213</v>
      </c>
      <c r="D16" s="25">
        <v>1174694</v>
      </c>
      <c r="E16" s="4">
        <v>125000</v>
      </c>
      <c r="F16" s="5">
        <v>-1049694</v>
      </c>
      <c r="G16" s="31">
        <v>0</v>
      </c>
      <c r="H16" s="4">
        <v>250000</v>
      </c>
      <c r="I16" s="32">
        <v>125000</v>
      </c>
      <c r="J16" s="13">
        <v>0</v>
      </c>
      <c r="K16" s="4">
        <v>0</v>
      </c>
      <c r="L16" s="32">
        <f>K16-H16</f>
        <v>-250000</v>
      </c>
      <c r="M16" s="13">
        <v>0</v>
      </c>
    </row>
    <row r="17" spans="1:13" ht="55.5" customHeight="1" x14ac:dyDescent="0.25">
      <c r="A17" s="9" t="s">
        <v>72</v>
      </c>
      <c r="B17" s="19" t="s">
        <v>71</v>
      </c>
      <c r="C17" s="22">
        <v>9902063.8800000008</v>
      </c>
      <c r="D17" s="23">
        <v>42825840.909999996</v>
      </c>
      <c r="E17" s="28">
        <v>0</v>
      </c>
      <c r="F17" s="11">
        <v>-42825840.909999996</v>
      </c>
      <c r="G17" s="29">
        <v>0</v>
      </c>
      <c r="H17" s="28">
        <v>0</v>
      </c>
      <c r="I17" s="30">
        <v>0</v>
      </c>
      <c r="J17" s="12">
        <v>0</v>
      </c>
      <c r="K17" s="28">
        <f>K18</f>
        <v>0</v>
      </c>
      <c r="L17" s="30">
        <f t="shared" si="0"/>
        <v>0</v>
      </c>
      <c r="M17" s="12">
        <v>0</v>
      </c>
    </row>
    <row r="18" spans="1:13" ht="51" customHeight="1" x14ac:dyDescent="0.25">
      <c r="A18" s="7" t="s">
        <v>70</v>
      </c>
      <c r="B18" s="20" t="s">
        <v>69</v>
      </c>
      <c r="C18" s="24">
        <v>9902063.8800000008</v>
      </c>
      <c r="D18" s="25">
        <v>42825840.909999996</v>
      </c>
      <c r="E18" s="4">
        <v>0</v>
      </c>
      <c r="F18" s="5">
        <v>-42825840.909999996</v>
      </c>
      <c r="G18" s="31">
        <v>0</v>
      </c>
      <c r="H18" s="4">
        <v>0</v>
      </c>
      <c r="I18" s="32">
        <v>0</v>
      </c>
      <c r="J18" s="13">
        <v>0</v>
      </c>
      <c r="K18" s="4">
        <v>0</v>
      </c>
      <c r="L18" s="32">
        <f t="shared" si="0"/>
        <v>0</v>
      </c>
      <c r="M18" s="13">
        <v>0</v>
      </c>
    </row>
    <row r="19" spans="1:13" ht="54" customHeight="1" x14ac:dyDescent="0.25">
      <c r="A19" s="9" t="s">
        <v>68</v>
      </c>
      <c r="B19" s="19" t="s">
        <v>67</v>
      </c>
      <c r="C19" s="22">
        <v>29955125.91</v>
      </c>
      <c r="D19" s="23">
        <v>38868592.840000004</v>
      </c>
      <c r="E19" s="28">
        <v>30349576.190000001</v>
      </c>
      <c r="F19" s="11">
        <v>-8519016.6500000004</v>
      </c>
      <c r="G19" s="29">
        <v>78.08</v>
      </c>
      <c r="H19" s="28">
        <v>27721570.100000001</v>
      </c>
      <c r="I19" s="30">
        <v>-2628006.09</v>
      </c>
      <c r="J19" s="12">
        <v>91.34</v>
      </c>
      <c r="K19" s="28">
        <f>K20</f>
        <v>30721570.100000001</v>
      </c>
      <c r="L19" s="30">
        <f t="shared" si="0"/>
        <v>3000000</v>
      </c>
      <c r="M19" s="12">
        <f t="shared" si="1"/>
        <v>110.82189785491263</v>
      </c>
    </row>
    <row r="20" spans="1:13" ht="49.9" customHeight="1" x14ac:dyDescent="0.25">
      <c r="A20" s="7" t="s">
        <v>66</v>
      </c>
      <c r="B20" s="20" t="s">
        <v>65</v>
      </c>
      <c r="C20" s="24">
        <v>29955125.91</v>
      </c>
      <c r="D20" s="25">
        <v>38868592.840000004</v>
      </c>
      <c r="E20" s="4">
        <v>30349576.190000001</v>
      </c>
      <c r="F20" s="5">
        <v>-8519016.6500000004</v>
      </c>
      <c r="G20" s="31">
        <v>78.08</v>
      </c>
      <c r="H20" s="4">
        <v>27721570.100000001</v>
      </c>
      <c r="I20" s="32">
        <v>-2628006.09</v>
      </c>
      <c r="J20" s="13">
        <v>91.34</v>
      </c>
      <c r="K20" s="4">
        <v>30721570.100000001</v>
      </c>
      <c r="L20" s="32">
        <f t="shared" si="0"/>
        <v>3000000</v>
      </c>
      <c r="M20" s="13">
        <f t="shared" si="1"/>
        <v>110.82189785491263</v>
      </c>
    </row>
    <row r="21" spans="1:13" ht="78" customHeight="1" x14ac:dyDescent="0.25">
      <c r="A21" s="9" t="s">
        <v>64</v>
      </c>
      <c r="B21" s="19" t="s">
        <v>63</v>
      </c>
      <c r="C21" s="22">
        <v>30223022.09</v>
      </c>
      <c r="D21" s="23">
        <v>32519911.579999998</v>
      </c>
      <c r="E21" s="28">
        <v>34969652.880000003</v>
      </c>
      <c r="F21" s="11">
        <v>2449741.2999999998</v>
      </c>
      <c r="G21" s="29">
        <v>107.53</v>
      </c>
      <c r="H21" s="28">
        <v>34529220.93</v>
      </c>
      <c r="I21" s="30">
        <v>-440431.95</v>
      </c>
      <c r="J21" s="12">
        <v>98.74</v>
      </c>
      <c r="K21" s="28">
        <f>K22</f>
        <v>37431891.450000003</v>
      </c>
      <c r="L21" s="30">
        <f t="shared" si="0"/>
        <v>2902670.5200000033</v>
      </c>
      <c r="M21" s="12">
        <f t="shared" si="1"/>
        <v>108.40641764227608</v>
      </c>
    </row>
    <row r="22" spans="1:13" ht="48" customHeight="1" x14ac:dyDescent="0.25">
      <c r="A22" s="7" t="s">
        <v>62</v>
      </c>
      <c r="B22" s="20" t="s">
        <v>61</v>
      </c>
      <c r="C22" s="24">
        <v>30223022.09</v>
      </c>
      <c r="D22" s="25">
        <v>32519911.579999998</v>
      </c>
      <c r="E22" s="4">
        <v>34969652.880000003</v>
      </c>
      <c r="F22" s="5">
        <v>2449741.2999999998</v>
      </c>
      <c r="G22" s="31">
        <v>107.53</v>
      </c>
      <c r="H22" s="4">
        <v>34529220.93</v>
      </c>
      <c r="I22" s="32">
        <v>-440431.95</v>
      </c>
      <c r="J22" s="13">
        <v>98.74</v>
      </c>
      <c r="K22" s="4">
        <v>37431891.450000003</v>
      </c>
      <c r="L22" s="32">
        <f t="shared" si="0"/>
        <v>2902670.5200000033</v>
      </c>
      <c r="M22" s="13">
        <f t="shared" si="1"/>
        <v>108.40641764227608</v>
      </c>
    </row>
    <row r="23" spans="1:13" ht="74.45" customHeight="1" x14ac:dyDescent="0.25">
      <c r="A23" s="9" t="s">
        <v>60</v>
      </c>
      <c r="B23" s="19" t="s">
        <v>59</v>
      </c>
      <c r="C23" s="22">
        <v>138749628.40000001</v>
      </c>
      <c r="D23" s="23">
        <v>124375528.83</v>
      </c>
      <c r="E23" s="28">
        <v>71659923.159999996</v>
      </c>
      <c r="F23" s="11">
        <v>-52715605.670000002</v>
      </c>
      <c r="G23" s="29">
        <v>57.62</v>
      </c>
      <c r="H23" s="28">
        <v>71270771.739999995</v>
      </c>
      <c r="I23" s="30">
        <v>-389151.42</v>
      </c>
      <c r="J23" s="12">
        <v>99.46</v>
      </c>
      <c r="K23" s="28">
        <f>K24+K25+K26+K27</f>
        <v>41870902.209999993</v>
      </c>
      <c r="L23" s="30">
        <f t="shared" si="0"/>
        <v>-29399869.530000001</v>
      </c>
      <c r="M23" s="12">
        <f t="shared" si="1"/>
        <v>58.749051241857643</v>
      </c>
    </row>
    <row r="24" spans="1:13" ht="59.25" customHeight="1" x14ac:dyDescent="0.25">
      <c r="A24" s="7" t="s">
        <v>58</v>
      </c>
      <c r="B24" s="20" t="s">
        <v>57</v>
      </c>
      <c r="C24" s="24">
        <v>4591054.03</v>
      </c>
      <c r="D24" s="25">
        <v>28903624.559999999</v>
      </c>
      <c r="E24" s="4">
        <v>0</v>
      </c>
      <c r="F24" s="5">
        <v>-28903624.559999999</v>
      </c>
      <c r="G24" s="31">
        <v>0</v>
      </c>
      <c r="H24" s="4">
        <v>0</v>
      </c>
      <c r="I24" s="32">
        <v>0</v>
      </c>
      <c r="J24" s="13" t="e">
        <v>#DIV/0!</v>
      </c>
      <c r="K24" s="4">
        <v>0</v>
      </c>
      <c r="L24" s="32">
        <f t="shared" si="0"/>
        <v>0</v>
      </c>
      <c r="M24" s="13" t="e">
        <f t="shared" si="1"/>
        <v>#DIV/0!</v>
      </c>
    </row>
    <row r="25" spans="1:13" ht="57.6" customHeight="1" x14ac:dyDescent="0.25">
      <c r="A25" s="7" t="s">
        <v>56</v>
      </c>
      <c r="B25" s="20" t="s">
        <v>55</v>
      </c>
      <c r="C25" s="24">
        <v>8467292.7899999991</v>
      </c>
      <c r="D25" s="25">
        <v>16526433</v>
      </c>
      <c r="E25" s="4">
        <v>10039684</v>
      </c>
      <c r="F25" s="5">
        <v>-6486749</v>
      </c>
      <c r="G25" s="31">
        <v>60.75</v>
      </c>
      <c r="H25" s="4">
        <v>10419827</v>
      </c>
      <c r="I25" s="32">
        <v>380143</v>
      </c>
      <c r="J25" s="13">
        <v>103.79</v>
      </c>
      <c r="K25" s="4">
        <v>536168</v>
      </c>
      <c r="L25" s="32">
        <f t="shared" si="0"/>
        <v>-9883659</v>
      </c>
      <c r="M25" s="13">
        <f t="shared" si="1"/>
        <v>5.1456516504544654</v>
      </c>
    </row>
    <row r="26" spans="1:13" ht="67.5" customHeight="1" x14ac:dyDescent="0.25">
      <c r="A26" s="7" t="s">
        <v>54</v>
      </c>
      <c r="B26" s="20" t="s">
        <v>53</v>
      </c>
      <c r="C26" s="24">
        <v>75254459.989999995</v>
      </c>
      <c r="D26" s="25">
        <v>25109899.57</v>
      </c>
      <c r="E26" s="4">
        <v>19841313.600000001</v>
      </c>
      <c r="F26" s="5">
        <v>-5268585.97</v>
      </c>
      <c r="G26" s="31">
        <v>79.02</v>
      </c>
      <c r="H26" s="4">
        <v>20102945.600000001</v>
      </c>
      <c r="I26" s="32">
        <v>261632</v>
      </c>
      <c r="J26" s="13">
        <v>101.32</v>
      </c>
      <c r="K26" s="4">
        <v>20102945.600000001</v>
      </c>
      <c r="L26" s="32">
        <f t="shared" si="0"/>
        <v>0</v>
      </c>
      <c r="M26" s="13">
        <f t="shared" si="1"/>
        <v>100</v>
      </c>
    </row>
    <row r="27" spans="1:13" ht="76.900000000000006" customHeight="1" x14ac:dyDescent="0.25">
      <c r="A27" s="7" t="s">
        <v>52</v>
      </c>
      <c r="B27" s="20" t="s">
        <v>51</v>
      </c>
      <c r="C27" s="24">
        <v>50436821.590000004</v>
      </c>
      <c r="D27" s="25">
        <v>53835571.700000003</v>
      </c>
      <c r="E27" s="4">
        <v>41778925.560000002</v>
      </c>
      <c r="F27" s="5">
        <v>-12056646.140000001</v>
      </c>
      <c r="G27" s="31">
        <v>77.599999999999994</v>
      </c>
      <c r="H27" s="17">
        <v>40747999.140000001</v>
      </c>
      <c r="I27" s="32">
        <v>-1030926.42</v>
      </c>
      <c r="J27" s="13">
        <v>97.53</v>
      </c>
      <c r="K27" s="17">
        <f>40596693.87-19580000+87594.74+127500</f>
        <v>21231788.609999996</v>
      </c>
      <c r="L27" s="32">
        <f t="shared" si="0"/>
        <v>-19516210.530000005</v>
      </c>
      <c r="M27" s="13">
        <f t="shared" si="1"/>
        <v>52.105107141709816</v>
      </c>
    </row>
    <row r="28" spans="1:13" ht="94.5" customHeight="1" x14ac:dyDescent="0.25">
      <c r="A28" s="9" t="s">
        <v>50</v>
      </c>
      <c r="B28" s="19" t="s">
        <v>49</v>
      </c>
      <c r="C28" s="22">
        <v>19483983.43</v>
      </c>
      <c r="D28" s="23">
        <v>22274388.539999999</v>
      </c>
      <c r="E28" s="28">
        <v>28775218.940000001</v>
      </c>
      <c r="F28" s="11">
        <v>6500830.4000000004</v>
      </c>
      <c r="G28" s="29">
        <v>129.19</v>
      </c>
      <c r="H28" s="28">
        <v>28251216.219999999</v>
      </c>
      <c r="I28" s="30">
        <v>-524002.72</v>
      </c>
      <c r="J28" s="12">
        <v>98.18</v>
      </c>
      <c r="K28" s="28">
        <f>K29+K30+K31</f>
        <v>28279836.73</v>
      </c>
      <c r="L28" s="30">
        <f t="shared" si="0"/>
        <v>28620.510000001639</v>
      </c>
      <c r="M28" s="12">
        <f t="shared" si="1"/>
        <v>100.10130717834278</v>
      </c>
    </row>
    <row r="29" spans="1:13" ht="81" customHeight="1" x14ac:dyDescent="0.25">
      <c r="A29" s="7" t="s">
        <v>48</v>
      </c>
      <c r="B29" s="20" t="s">
        <v>47</v>
      </c>
      <c r="C29" s="24">
        <v>19233983.43</v>
      </c>
      <c r="D29" s="25">
        <v>21854388.539999999</v>
      </c>
      <c r="E29" s="4">
        <v>28526218.940000001</v>
      </c>
      <c r="F29" s="5">
        <v>6671830.4000000004</v>
      </c>
      <c r="G29" s="31">
        <v>130.53</v>
      </c>
      <c r="H29" s="4">
        <v>28002216.219999999</v>
      </c>
      <c r="I29" s="32">
        <v>-524002.72</v>
      </c>
      <c r="J29" s="13">
        <v>98.16</v>
      </c>
      <c r="K29" s="4">
        <v>28030836.73</v>
      </c>
      <c r="L29" s="32">
        <f t="shared" si="0"/>
        <v>28620.510000001639</v>
      </c>
      <c r="M29" s="13">
        <f t="shared" si="1"/>
        <v>100.10220801730529</v>
      </c>
    </row>
    <row r="30" spans="1:13" ht="41.45" customHeight="1" x14ac:dyDescent="0.25">
      <c r="A30" s="7" t="s">
        <v>46</v>
      </c>
      <c r="B30" s="20" t="s">
        <v>45</v>
      </c>
      <c r="C30" s="24">
        <v>1000</v>
      </c>
      <c r="D30" s="25">
        <v>1000</v>
      </c>
      <c r="E30" s="4">
        <v>0</v>
      </c>
      <c r="F30" s="5">
        <v>-1000</v>
      </c>
      <c r="G30" s="31">
        <v>0</v>
      </c>
      <c r="H30" s="4">
        <v>0</v>
      </c>
      <c r="I30" s="32">
        <v>0</v>
      </c>
      <c r="J30" s="13">
        <v>0</v>
      </c>
      <c r="K30" s="4">
        <v>0</v>
      </c>
      <c r="L30" s="32">
        <f t="shared" si="0"/>
        <v>0</v>
      </c>
      <c r="M30" s="13">
        <v>0</v>
      </c>
    </row>
    <row r="31" spans="1:13" ht="63" customHeight="1" x14ac:dyDescent="0.25">
      <c r="A31" s="7" t="s">
        <v>44</v>
      </c>
      <c r="B31" s="20" t="s">
        <v>43</v>
      </c>
      <c r="C31" s="24">
        <v>249000</v>
      </c>
      <c r="D31" s="25">
        <v>419000</v>
      </c>
      <c r="E31" s="4">
        <v>249000</v>
      </c>
      <c r="F31" s="5">
        <v>-170000</v>
      </c>
      <c r="G31" s="31">
        <v>59.43</v>
      </c>
      <c r="H31" s="4">
        <v>249000</v>
      </c>
      <c r="I31" s="32">
        <v>0</v>
      </c>
      <c r="J31" s="13">
        <v>100</v>
      </c>
      <c r="K31" s="4">
        <v>249000</v>
      </c>
      <c r="L31" s="32">
        <f t="shared" si="0"/>
        <v>0</v>
      </c>
      <c r="M31" s="13">
        <f t="shared" si="1"/>
        <v>100</v>
      </c>
    </row>
    <row r="32" spans="1:13" ht="59.25" customHeight="1" x14ac:dyDescent="0.25">
      <c r="A32" s="9" t="s">
        <v>42</v>
      </c>
      <c r="B32" s="19" t="s">
        <v>41</v>
      </c>
      <c r="C32" s="22">
        <v>15000</v>
      </c>
      <c r="D32" s="23">
        <v>60000</v>
      </c>
      <c r="E32" s="28">
        <v>127775</v>
      </c>
      <c r="F32" s="11">
        <v>67775</v>
      </c>
      <c r="G32" s="29">
        <v>212.96</v>
      </c>
      <c r="H32" s="28">
        <v>131686</v>
      </c>
      <c r="I32" s="30">
        <v>3911</v>
      </c>
      <c r="J32" s="12">
        <v>103.06</v>
      </c>
      <c r="K32" s="28">
        <f>K33</f>
        <v>135754</v>
      </c>
      <c r="L32" s="30">
        <f t="shared" si="0"/>
        <v>4068</v>
      </c>
      <c r="M32" s="12">
        <f t="shared" si="1"/>
        <v>103.08916665401028</v>
      </c>
    </row>
    <row r="33" spans="1:13" ht="39" customHeight="1" x14ac:dyDescent="0.25">
      <c r="A33" s="7" t="s">
        <v>40</v>
      </c>
      <c r="B33" s="20" t="s">
        <v>39</v>
      </c>
      <c r="C33" s="24">
        <v>15000</v>
      </c>
      <c r="D33" s="25">
        <v>60000</v>
      </c>
      <c r="E33" s="4">
        <v>127775</v>
      </c>
      <c r="F33" s="5">
        <v>67775</v>
      </c>
      <c r="G33" s="31">
        <v>212.96</v>
      </c>
      <c r="H33" s="4">
        <v>131686</v>
      </c>
      <c r="I33" s="32">
        <v>3911</v>
      </c>
      <c r="J33" s="13">
        <v>103.06</v>
      </c>
      <c r="K33" s="4">
        <v>135754</v>
      </c>
      <c r="L33" s="32">
        <f t="shared" si="0"/>
        <v>4068</v>
      </c>
      <c r="M33" s="13">
        <f t="shared" si="1"/>
        <v>103.08916665401028</v>
      </c>
    </row>
    <row r="34" spans="1:13" ht="67.5" customHeight="1" x14ac:dyDescent="0.25">
      <c r="A34" s="9" t="s">
        <v>38</v>
      </c>
      <c r="B34" s="19" t="s">
        <v>37</v>
      </c>
      <c r="C34" s="22">
        <v>22556333.420000002</v>
      </c>
      <c r="D34" s="23">
        <v>22796694.789999999</v>
      </c>
      <c r="E34" s="28">
        <v>27869813.27</v>
      </c>
      <c r="F34" s="11">
        <v>5073118.4800000004</v>
      </c>
      <c r="G34" s="29">
        <v>122.25</v>
      </c>
      <c r="H34" s="28">
        <v>28606667.390000001</v>
      </c>
      <c r="I34" s="30">
        <v>736854.12</v>
      </c>
      <c r="J34" s="12">
        <v>102.64</v>
      </c>
      <c r="K34" s="28">
        <f>K35+K36</f>
        <v>29916894.48</v>
      </c>
      <c r="L34" s="30">
        <f t="shared" si="0"/>
        <v>1310227.0899999999</v>
      </c>
      <c r="M34" s="12">
        <f t="shared" si="1"/>
        <v>104.58014585249455</v>
      </c>
    </row>
    <row r="35" spans="1:13" ht="57.75" customHeight="1" x14ac:dyDescent="0.25">
      <c r="A35" s="7" t="s">
        <v>36</v>
      </c>
      <c r="B35" s="20" t="s">
        <v>35</v>
      </c>
      <c r="C35" s="24">
        <v>22106333.420000002</v>
      </c>
      <c r="D35" s="25">
        <v>22316404.789999999</v>
      </c>
      <c r="E35" s="4">
        <v>27869813.27</v>
      </c>
      <c r="F35" s="5">
        <v>5553408.4800000004</v>
      </c>
      <c r="G35" s="31">
        <v>124.88</v>
      </c>
      <c r="H35" s="4">
        <v>28606667.390000001</v>
      </c>
      <c r="I35" s="32">
        <v>736854.12</v>
      </c>
      <c r="J35" s="13">
        <v>102.64</v>
      </c>
      <c r="K35" s="4">
        <v>29916894.48</v>
      </c>
      <c r="L35" s="32">
        <f t="shared" si="0"/>
        <v>1310227.0899999999</v>
      </c>
      <c r="M35" s="13">
        <f t="shared" si="1"/>
        <v>104.58014585249455</v>
      </c>
    </row>
    <row r="36" spans="1:13" ht="75.75" customHeight="1" x14ac:dyDescent="0.25">
      <c r="A36" s="7" t="s">
        <v>34</v>
      </c>
      <c r="B36" s="20" t="s">
        <v>33</v>
      </c>
      <c r="C36" s="24">
        <v>450000</v>
      </c>
      <c r="D36" s="25">
        <v>480290</v>
      </c>
      <c r="E36" s="4">
        <v>0</v>
      </c>
      <c r="F36" s="5">
        <v>-480290</v>
      </c>
      <c r="G36" s="31">
        <v>0</v>
      </c>
      <c r="H36" s="4">
        <v>0</v>
      </c>
      <c r="I36" s="32">
        <v>0</v>
      </c>
      <c r="J36" s="13" t="e">
        <v>#DIV/0!</v>
      </c>
      <c r="K36" s="4">
        <v>0</v>
      </c>
      <c r="L36" s="32">
        <f t="shared" si="0"/>
        <v>0</v>
      </c>
      <c r="M36" s="13" t="e">
        <f t="shared" si="1"/>
        <v>#DIV/0!</v>
      </c>
    </row>
    <row r="37" spans="1:13" ht="71.45" customHeight="1" x14ac:dyDescent="0.25">
      <c r="A37" s="9" t="s">
        <v>32</v>
      </c>
      <c r="B37" s="19" t="s">
        <v>31</v>
      </c>
      <c r="C37" s="22">
        <v>4666539.3099999996</v>
      </c>
      <c r="D37" s="23">
        <v>7182768.1500000004</v>
      </c>
      <c r="E37" s="28">
        <v>9118900</v>
      </c>
      <c r="F37" s="11">
        <v>1936131.85</v>
      </c>
      <c r="G37" s="29">
        <v>126.96</v>
      </c>
      <c r="H37" s="28">
        <v>5994656.5599999996</v>
      </c>
      <c r="I37" s="30">
        <v>-3124243.44</v>
      </c>
      <c r="J37" s="12">
        <v>65.739999999999995</v>
      </c>
      <c r="K37" s="28">
        <f>K38+K39</f>
        <v>5994656.6600000001</v>
      </c>
      <c r="L37" s="30">
        <f t="shared" si="0"/>
        <v>0.10000000055879354</v>
      </c>
      <c r="M37" s="12">
        <f t="shared" si="1"/>
        <v>100.00000166815228</v>
      </c>
    </row>
    <row r="38" spans="1:13" ht="58.9" customHeight="1" x14ac:dyDescent="0.25">
      <c r="A38" s="7" t="s">
        <v>30</v>
      </c>
      <c r="B38" s="20" t="s">
        <v>29</v>
      </c>
      <c r="C38" s="24">
        <v>4666539.3099999996</v>
      </c>
      <c r="D38" s="25">
        <v>7182768.1500000004</v>
      </c>
      <c r="E38" s="4">
        <v>9118900</v>
      </c>
      <c r="F38" s="5">
        <v>1936131.85</v>
      </c>
      <c r="G38" s="31">
        <v>126.96</v>
      </c>
      <c r="H38" s="4">
        <v>5994656.5599999996</v>
      </c>
      <c r="I38" s="32">
        <v>-3124243.44</v>
      </c>
      <c r="J38" s="13">
        <v>65.739999999999995</v>
      </c>
      <c r="K38" s="4">
        <v>5994656.6600000001</v>
      </c>
      <c r="L38" s="32">
        <f t="shared" si="0"/>
        <v>0.10000000055879354</v>
      </c>
      <c r="M38" s="13">
        <f t="shared" si="1"/>
        <v>100.00000166815228</v>
      </c>
    </row>
    <row r="39" spans="1:13" ht="57.6" customHeight="1" x14ac:dyDescent="0.25">
      <c r="A39" s="7" t="s">
        <v>107</v>
      </c>
      <c r="B39" s="20" t="s">
        <v>108</v>
      </c>
      <c r="C39" s="24">
        <v>0</v>
      </c>
      <c r="D39" s="25">
        <v>0</v>
      </c>
      <c r="E39" s="4">
        <v>0</v>
      </c>
      <c r="F39" s="5">
        <v>0</v>
      </c>
      <c r="G39" s="31">
        <v>0</v>
      </c>
      <c r="H39" s="4">
        <v>0</v>
      </c>
      <c r="I39" s="32">
        <v>0</v>
      </c>
      <c r="J39" s="13">
        <v>0</v>
      </c>
      <c r="K39" s="4">
        <v>0</v>
      </c>
      <c r="L39" s="32">
        <f t="shared" si="0"/>
        <v>0</v>
      </c>
      <c r="M39" s="13">
        <v>0</v>
      </c>
    </row>
    <row r="40" spans="1:13" ht="57.6" customHeight="1" x14ac:dyDescent="0.25">
      <c r="A40" s="9" t="s">
        <v>28</v>
      </c>
      <c r="B40" s="19" t="s">
        <v>27</v>
      </c>
      <c r="C40" s="22">
        <v>4022</v>
      </c>
      <c r="D40" s="23">
        <v>52100</v>
      </c>
      <c r="E40" s="28">
        <v>51352</v>
      </c>
      <c r="F40" s="28">
        <v>-748</v>
      </c>
      <c r="G40" s="29">
        <v>98.56</v>
      </c>
      <c r="H40" s="28">
        <v>51338</v>
      </c>
      <c r="I40" s="30">
        <v>-14</v>
      </c>
      <c r="J40" s="12">
        <v>99.97</v>
      </c>
      <c r="K40" s="28">
        <f>K41+K42</f>
        <v>51343</v>
      </c>
      <c r="L40" s="30">
        <f t="shared" si="0"/>
        <v>5</v>
      </c>
      <c r="M40" s="12">
        <f t="shared" si="1"/>
        <v>100.00973937434259</v>
      </c>
    </row>
    <row r="41" spans="1:13" ht="58.5" customHeight="1" x14ac:dyDescent="0.25">
      <c r="A41" s="7" t="s">
        <v>26</v>
      </c>
      <c r="B41" s="20" t="s">
        <v>25</v>
      </c>
      <c r="C41" s="24">
        <v>4022</v>
      </c>
      <c r="D41" s="25">
        <v>47100</v>
      </c>
      <c r="E41" s="4">
        <v>46352</v>
      </c>
      <c r="F41" s="5">
        <v>-748</v>
      </c>
      <c r="G41" s="31">
        <v>98.41</v>
      </c>
      <c r="H41" s="4">
        <v>46338</v>
      </c>
      <c r="I41" s="32">
        <v>-14</v>
      </c>
      <c r="J41" s="13">
        <v>99.97</v>
      </c>
      <c r="K41" s="4">
        <v>46343</v>
      </c>
      <c r="L41" s="32">
        <f t="shared" si="0"/>
        <v>5</v>
      </c>
      <c r="M41" s="13">
        <f t="shared" si="1"/>
        <v>100.01079028011569</v>
      </c>
    </row>
    <row r="42" spans="1:13" ht="51.75" customHeight="1" x14ac:dyDescent="0.25">
      <c r="A42" s="14" t="s">
        <v>96</v>
      </c>
      <c r="B42" s="20" t="s">
        <v>97</v>
      </c>
      <c r="C42" s="24">
        <v>0</v>
      </c>
      <c r="D42" s="25">
        <v>5000</v>
      </c>
      <c r="E42" s="4">
        <v>5000</v>
      </c>
      <c r="F42" s="5">
        <v>0</v>
      </c>
      <c r="G42" s="31">
        <v>100</v>
      </c>
      <c r="H42" s="4">
        <v>5000</v>
      </c>
      <c r="I42" s="32">
        <v>0</v>
      </c>
      <c r="J42" s="13">
        <v>100</v>
      </c>
      <c r="K42" s="4">
        <v>5000</v>
      </c>
      <c r="L42" s="32">
        <f>K42-H42</f>
        <v>0</v>
      </c>
      <c r="M42" s="13">
        <f>K42/H42*100</f>
        <v>100</v>
      </c>
    </row>
    <row r="43" spans="1:13" ht="67.150000000000006" customHeight="1" x14ac:dyDescent="0.25">
      <c r="A43" s="9" t="s">
        <v>24</v>
      </c>
      <c r="B43" s="19" t="s">
        <v>23</v>
      </c>
      <c r="C43" s="22">
        <v>12428528.109999999</v>
      </c>
      <c r="D43" s="23">
        <v>12440508.279999999</v>
      </c>
      <c r="E43" s="28">
        <v>6459697.9299999997</v>
      </c>
      <c r="F43" s="11">
        <v>-5980810.3499999996</v>
      </c>
      <c r="G43" s="29">
        <v>51.92</v>
      </c>
      <c r="H43" s="28">
        <v>6021931.7300000004</v>
      </c>
      <c r="I43" s="30">
        <v>-437766.2</v>
      </c>
      <c r="J43" s="12">
        <v>93.22</v>
      </c>
      <c r="K43" s="28">
        <f>K44+K45</f>
        <v>6556892.9199999999</v>
      </c>
      <c r="L43" s="30">
        <f t="shared" si="0"/>
        <v>534961.18999999948</v>
      </c>
      <c r="M43" s="12">
        <f t="shared" si="1"/>
        <v>108.88354790432007</v>
      </c>
    </row>
    <row r="44" spans="1:13" ht="42" customHeight="1" x14ac:dyDescent="0.25">
      <c r="A44" s="7" t="s">
        <v>22</v>
      </c>
      <c r="B44" s="20" t="s">
        <v>21</v>
      </c>
      <c r="C44" s="24">
        <v>6012493.3200000003</v>
      </c>
      <c r="D44" s="25">
        <v>5805463.2999999998</v>
      </c>
      <c r="E44" s="4">
        <v>5712974.21</v>
      </c>
      <c r="F44" s="5">
        <v>-92489.09</v>
      </c>
      <c r="G44" s="31">
        <v>98.41</v>
      </c>
      <c r="H44" s="4">
        <v>5418799.0999999996</v>
      </c>
      <c r="I44" s="32">
        <v>-294175.11</v>
      </c>
      <c r="J44" s="13">
        <v>94.85</v>
      </c>
      <c r="K44" s="4">
        <v>6024049.2000000002</v>
      </c>
      <c r="L44" s="32">
        <f t="shared" si="0"/>
        <v>605250.10000000056</v>
      </c>
      <c r="M44" s="13">
        <f t="shared" si="1"/>
        <v>111.1694508106049</v>
      </c>
    </row>
    <row r="45" spans="1:13" ht="94.15" customHeight="1" x14ac:dyDescent="0.25">
      <c r="A45" s="7" t="s">
        <v>20</v>
      </c>
      <c r="B45" s="20" t="s">
        <v>19</v>
      </c>
      <c r="C45" s="24">
        <v>6416034.79</v>
      </c>
      <c r="D45" s="25">
        <v>6635044.9800000004</v>
      </c>
      <c r="E45" s="4">
        <v>746723.72</v>
      </c>
      <c r="F45" s="5">
        <v>-5888321.2599999998</v>
      </c>
      <c r="G45" s="31">
        <v>11.25</v>
      </c>
      <c r="H45" s="4">
        <v>603132.63</v>
      </c>
      <c r="I45" s="32">
        <v>-143591.09</v>
      </c>
      <c r="J45" s="13">
        <v>80.77</v>
      </c>
      <c r="K45" s="4">
        <v>532843.72</v>
      </c>
      <c r="L45" s="32">
        <f t="shared" si="0"/>
        <v>-70288.910000000033</v>
      </c>
      <c r="M45" s="13">
        <f t="shared" si="1"/>
        <v>88.346027639061745</v>
      </c>
    </row>
    <row r="46" spans="1:13" ht="57" customHeight="1" x14ac:dyDescent="0.25">
      <c r="A46" s="9" t="s">
        <v>18</v>
      </c>
      <c r="B46" s="19" t="s">
        <v>17</v>
      </c>
      <c r="C46" s="22">
        <v>8436273.4800000004</v>
      </c>
      <c r="D46" s="23">
        <v>9837473.7300000004</v>
      </c>
      <c r="E46" s="28">
        <v>9884420.4199999999</v>
      </c>
      <c r="F46" s="11">
        <v>46946.69</v>
      </c>
      <c r="G46" s="29">
        <v>100.48</v>
      </c>
      <c r="H46" s="28">
        <v>10037308.210000001</v>
      </c>
      <c r="I46" s="30">
        <v>152887.79</v>
      </c>
      <c r="J46" s="12">
        <v>101.55</v>
      </c>
      <c r="K46" s="28">
        <f>K47+K48</f>
        <v>10592136.819999998</v>
      </c>
      <c r="L46" s="30">
        <f t="shared" si="0"/>
        <v>554828.60999999754</v>
      </c>
      <c r="M46" s="12">
        <f t="shared" si="1"/>
        <v>105.52766337739068</v>
      </c>
    </row>
    <row r="47" spans="1:13" ht="50.25" customHeight="1" x14ac:dyDescent="0.25">
      <c r="A47" s="7" t="s">
        <v>16</v>
      </c>
      <c r="B47" s="20" t="s">
        <v>15</v>
      </c>
      <c r="C47" s="24">
        <v>610500</v>
      </c>
      <c r="D47" s="25">
        <v>0</v>
      </c>
      <c r="E47" s="4">
        <v>0</v>
      </c>
      <c r="F47" s="5">
        <v>0</v>
      </c>
      <c r="G47" s="31" t="e">
        <v>#DIV/0!</v>
      </c>
      <c r="H47" s="4">
        <v>0</v>
      </c>
      <c r="I47" s="32">
        <v>0</v>
      </c>
      <c r="J47" s="13">
        <v>0</v>
      </c>
      <c r="K47" s="4">
        <f>699634.44-87594.74-127500</f>
        <v>484539.69999999995</v>
      </c>
      <c r="L47" s="32">
        <f t="shared" si="0"/>
        <v>484539.69999999995</v>
      </c>
      <c r="M47" s="13" t="e">
        <f t="shared" si="1"/>
        <v>#DIV/0!</v>
      </c>
    </row>
    <row r="48" spans="1:13" ht="48" customHeight="1" x14ac:dyDescent="0.25">
      <c r="A48" s="7" t="s">
        <v>14</v>
      </c>
      <c r="B48" s="20" t="s">
        <v>13</v>
      </c>
      <c r="C48" s="24">
        <v>7825773.4800000004</v>
      </c>
      <c r="D48" s="25">
        <v>9837473.7300000004</v>
      </c>
      <c r="E48" s="4">
        <v>9884420.4199999999</v>
      </c>
      <c r="F48" s="5">
        <v>46946.69</v>
      </c>
      <c r="G48" s="31">
        <v>100.48</v>
      </c>
      <c r="H48" s="4">
        <v>10037308.210000001</v>
      </c>
      <c r="I48" s="32">
        <v>152887.79</v>
      </c>
      <c r="J48" s="13">
        <v>101.55</v>
      </c>
      <c r="K48" s="4">
        <v>10107597.119999999</v>
      </c>
      <c r="L48" s="32">
        <f t="shared" si="0"/>
        <v>70288.909999998286</v>
      </c>
      <c r="M48" s="13">
        <f t="shared" si="1"/>
        <v>100.70027649375129</v>
      </c>
    </row>
    <row r="49" spans="1:13" ht="43.5" customHeight="1" x14ac:dyDescent="0.25">
      <c r="A49" s="9" t="s">
        <v>12</v>
      </c>
      <c r="B49" s="19" t="s">
        <v>11</v>
      </c>
      <c r="C49" s="22">
        <v>55560800.049999997</v>
      </c>
      <c r="D49" s="23">
        <v>66484755.659999996</v>
      </c>
      <c r="E49" s="28">
        <v>61392113.829999998</v>
      </c>
      <c r="F49" s="11">
        <v>-5092641.83</v>
      </c>
      <c r="G49" s="29">
        <v>92.34</v>
      </c>
      <c r="H49" s="28">
        <v>58158649.380000003</v>
      </c>
      <c r="I49" s="30">
        <v>-3233464.45</v>
      </c>
      <c r="J49" s="12">
        <v>94.73</v>
      </c>
      <c r="K49" s="28">
        <f>K50+K51+K52+K53</f>
        <v>61216413.549999997</v>
      </c>
      <c r="L49" s="30">
        <f t="shared" si="0"/>
        <v>3057764.1699999943</v>
      </c>
      <c r="M49" s="12">
        <f t="shared" si="1"/>
        <v>105.25762582624816</v>
      </c>
    </row>
    <row r="50" spans="1:13" ht="56.45" customHeight="1" x14ac:dyDescent="0.25">
      <c r="A50" s="7" t="s">
        <v>10</v>
      </c>
      <c r="B50" s="20" t="s">
        <v>9</v>
      </c>
      <c r="C50" s="24">
        <v>70027.27</v>
      </c>
      <c r="D50" s="25">
        <v>500000</v>
      </c>
      <c r="E50" s="4">
        <v>350000</v>
      </c>
      <c r="F50" s="5">
        <v>-150000</v>
      </c>
      <c r="G50" s="31">
        <v>70</v>
      </c>
      <c r="H50" s="4">
        <v>350000</v>
      </c>
      <c r="I50" s="32">
        <v>0</v>
      </c>
      <c r="J50" s="13">
        <v>100</v>
      </c>
      <c r="K50" s="4">
        <v>350000</v>
      </c>
      <c r="L50" s="32">
        <f t="shared" si="0"/>
        <v>0</v>
      </c>
      <c r="M50" s="13">
        <f t="shared" si="1"/>
        <v>100</v>
      </c>
    </row>
    <row r="51" spans="1:13" ht="55.9" customHeight="1" x14ac:dyDescent="0.25">
      <c r="A51" s="7" t="s">
        <v>8</v>
      </c>
      <c r="B51" s="20" t="s">
        <v>7</v>
      </c>
      <c r="C51" s="24">
        <v>531127</v>
      </c>
      <c r="D51" s="25">
        <v>765686</v>
      </c>
      <c r="E51" s="4">
        <v>849186</v>
      </c>
      <c r="F51" s="5">
        <v>83500</v>
      </c>
      <c r="G51" s="31">
        <v>110.91</v>
      </c>
      <c r="H51" s="4">
        <v>557186</v>
      </c>
      <c r="I51" s="32">
        <v>-292000</v>
      </c>
      <c r="J51" s="13">
        <v>65.61</v>
      </c>
      <c r="K51" s="4">
        <v>557186</v>
      </c>
      <c r="L51" s="32">
        <f t="shared" si="0"/>
        <v>0</v>
      </c>
      <c r="M51" s="13">
        <f t="shared" si="1"/>
        <v>100</v>
      </c>
    </row>
    <row r="52" spans="1:13" ht="85.15" customHeight="1" x14ac:dyDescent="0.25">
      <c r="A52" s="7" t="s">
        <v>6</v>
      </c>
      <c r="B52" s="20" t="s">
        <v>5</v>
      </c>
      <c r="C52" s="24">
        <v>39588034.280000001</v>
      </c>
      <c r="D52" s="25">
        <v>48836299.659999996</v>
      </c>
      <c r="E52" s="4">
        <v>43463286.979999997</v>
      </c>
      <c r="F52" s="5">
        <v>-5373012.6799999997</v>
      </c>
      <c r="G52" s="31">
        <v>89</v>
      </c>
      <c r="H52" s="4">
        <v>41512833.380000003</v>
      </c>
      <c r="I52" s="32">
        <v>-1950453.6</v>
      </c>
      <c r="J52" s="13">
        <v>95.51</v>
      </c>
      <c r="K52" s="4">
        <v>43551537.549999997</v>
      </c>
      <c r="L52" s="32">
        <f t="shared" si="0"/>
        <v>2038704.1699999943</v>
      </c>
      <c r="M52" s="13">
        <f t="shared" si="1"/>
        <v>104.91102149385496</v>
      </c>
    </row>
    <row r="53" spans="1:13" s="2" customFormat="1" ht="42" customHeight="1" x14ac:dyDescent="0.2">
      <c r="A53" s="7" t="s">
        <v>4</v>
      </c>
      <c r="B53" s="20" t="s">
        <v>3</v>
      </c>
      <c r="C53" s="24">
        <v>15371611.5</v>
      </c>
      <c r="D53" s="25">
        <v>16382770</v>
      </c>
      <c r="E53" s="4">
        <v>16729640.85</v>
      </c>
      <c r="F53" s="5">
        <v>346870.85</v>
      </c>
      <c r="G53" s="31">
        <v>102.12</v>
      </c>
      <c r="H53" s="4">
        <v>15738630</v>
      </c>
      <c r="I53" s="32">
        <v>-991010.85</v>
      </c>
      <c r="J53" s="13">
        <v>94.08</v>
      </c>
      <c r="K53" s="4">
        <v>16757690</v>
      </c>
      <c r="L53" s="32">
        <f t="shared" si="0"/>
        <v>1019060</v>
      </c>
      <c r="M53" s="13">
        <f t="shared" si="1"/>
        <v>106.47489648082458</v>
      </c>
    </row>
    <row r="54" spans="1:13" ht="30" customHeight="1" x14ac:dyDescent="0.25">
      <c r="A54" s="9" t="s">
        <v>103</v>
      </c>
      <c r="B54" s="19" t="s">
        <v>99</v>
      </c>
      <c r="C54" s="22">
        <v>6981824.6799999997</v>
      </c>
      <c r="D54" s="23">
        <v>9098181.5299999993</v>
      </c>
      <c r="E54" s="10">
        <v>8467089.1199999992</v>
      </c>
      <c r="F54" s="11">
        <v>-631092.41</v>
      </c>
      <c r="G54" s="29">
        <v>93.06</v>
      </c>
      <c r="H54" s="10">
        <v>8748096.2599999998</v>
      </c>
      <c r="I54" s="30">
        <v>281007.14</v>
      </c>
      <c r="J54" s="12">
        <v>103.32</v>
      </c>
      <c r="K54" s="10">
        <f>K55+K57+K56</f>
        <v>8748096.2599999998</v>
      </c>
      <c r="L54" s="30">
        <f t="shared" si="0"/>
        <v>0</v>
      </c>
      <c r="M54" s="12">
        <f t="shared" si="1"/>
        <v>100</v>
      </c>
    </row>
    <row r="55" spans="1:13" ht="30" customHeight="1" x14ac:dyDescent="0.25">
      <c r="A55" s="7" t="s">
        <v>2</v>
      </c>
      <c r="B55" s="20" t="s">
        <v>1</v>
      </c>
      <c r="C55" s="24">
        <v>6981824.6799999997</v>
      </c>
      <c r="D55" s="25">
        <v>5464019.6200000001</v>
      </c>
      <c r="E55" s="4">
        <v>4806106.99</v>
      </c>
      <c r="F55" s="5">
        <v>-657912.63</v>
      </c>
      <c r="G55" s="31">
        <v>87.96</v>
      </c>
      <c r="H55" s="4">
        <v>4947390.38</v>
      </c>
      <c r="I55" s="33">
        <v>141283.39000000001</v>
      </c>
      <c r="J55" s="18">
        <v>102.94</v>
      </c>
      <c r="K55" s="4">
        <v>4947390.38</v>
      </c>
      <c r="L55" s="33">
        <f t="shared" si="0"/>
        <v>0</v>
      </c>
      <c r="M55" s="18">
        <f t="shared" si="1"/>
        <v>100</v>
      </c>
    </row>
    <row r="56" spans="1:13" ht="30" customHeight="1" x14ac:dyDescent="0.25">
      <c r="A56" s="7" t="s">
        <v>104</v>
      </c>
      <c r="B56" s="20" t="s">
        <v>105</v>
      </c>
      <c r="C56" s="24">
        <v>0</v>
      </c>
      <c r="D56" s="25">
        <v>3634161.91</v>
      </c>
      <c r="E56" s="4">
        <v>3660982.13</v>
      </c>
      <c r="F56" s="5">
        <v>26820.22</v>
      </c>
      <c r="G56" s="31">
        <v>0</v>
      </c>
      <c r="H56" s="4">
        <v>3800705.88</v>
      </c>
      <c r="I56" s="33">
        <v>139723.75</v>
      </c>
      <c r="J56" s="18">
        <v>103.82</v>
      </c>
      <c r="K56" s="4">
        <v>3800705.88</v>
      </c>
      <c r="L56" s="33">
        <f t="shared" si="0"/>
        <v>0</v>
      </c>
      <c r="M56" s="18">
        <f t="shared" si="1"/>
        <v>100</v>
      </c>
    </row>
    <row r="57" spans="1:13" ht="30" customHeight="1" x14ac:dyDescent="0.25">
      <c r="A57" s="7" t="s">
        <v>106</v>
      </c>
      <c r="B57" s="20" t="s">
        <v>100</v>
      </c>
      <c r="C57" s="24">
        <v>0</v>
      </c>
      <c r="D57" s="25">
        <v>0</v>
      </c>
      <c r="E57" s="4">
        <v>0</v>
      </c>
      <c r="F57" s="5">
        <v>0</v>
      </c>
      <c r="G57" s="31">
        <v>0</v>
      </c>
      <c r="H57" s="4">
        <v>0</v>
      </c>
      <c r="I57" s="33">
        <v>0</v>
      </c>
      <c r="J57" s="18">
        <v>0</v>
      </c>
      <c r="K57" s="4">
        <v>0</v>
      </c>
      <c r="L57" s="33">
        <f t="shared" si="0"/>
        <v>0</v>
      </c>
      <c r="M57" s="18">
        <v>0</v>
      </c>
    </row>
    <row r="58" spans="1:13" ht="30" customHeight="1" thickBot="1" x14ac:dyDescent="0.3">
      <c r="A58" s="15" t="s">
        <v>0</v>
      </c>
      <c r="B58" s="21"/>
      <c r="C58" s="26">
        <v>622397554.74000001</v>
      </c>
      <c r="D58" s="27">
        <v>698062408.74000001</v>
      </c>
      <c r="E58" s="34">
        <v>628943784.40999997</v>
      </c>
      <c r="F58" s="34">
        <v>-69118624.329999998</v>
      </c>
      <c r="G58" s="35">
        <v>90.1</v>
      </c>
      <c r="H58" s="34">
        <v>610479832.88</v>
      </c>
      <c r="I58" s="34">
        <v>-18463951.530000001</v>
      </c>
      <c r="J58" s="16">
        <v>97.06</v>
      </c>
      <c r="K58" s="34">
        <f>K54+K49+K46+K43+K40+K37+K34+K32+K28+K23+K21+K19+K17+K13+K9</f>
        <v>603155069.88999987</v>
      </c>
      <c r="L58" s="34">
        <f>L54+L49+L46+L43+L40+L37+L34+L32+L28+L23+L21+L19+L17+L13+L9</f>
        <v>-7324762.9900000393</v>
      </c>
      <c r="M58" s="16">
        <f t="shared" si="1"/>
        <v>98.800162987293973</v>
      </c>
    </row>
    <row r="59" spans="1:13" ht="30" customHeight="1" x14ac:dyDescent="0.25">
      <c r="I59" s="1"/>
      <c r="L59" s="1"/>
    </row>
    <row r="60" spans="1:13" ht="30" customHeight="1" x14ac:dyDescent="0.25">
      <c r="I60" s="1"/>
      <c r="L60" s="1"/>
    </row>
    <row r="61" spans="1:13" ht="30" customHeight="1" x14ac:dyDescent="0.25">
      <c r="I61" s="1"/>
      <c r="L61" s="1"/>
    </row>
    <row r="62" spans="1:13" ht="30" customHeight="1" x14ac:dyDescent="0.25">
      <c r="I62" s="1"/>
      <c r="L62" s="1"/>
    </row>
    <row r="63" spans="1:13" ht="30" customHeight="1" x14ac:dyDescent="0.25">
      <c r="I63" s="1"/>
      <c r="L63" s="1"/>
    </row>
    <row r="64" spans="1:13" ht="30" customHeight="1" x14ac:dyDescent="0.25">
      <c r="I64" s="1"/>
      <c r="L64" s="1"/>
    </row>
    <row r="65" spans="9:12" ht="30" customHeight="1" x14ac:dyDescent="0.25">
      <c r="I65" s="1"/>
      <c r="L65" s="1"/>
    </row>
    <row r="66" spans="9:12" ht="30" customHeight="1" x14ac:dyDescent="0.25">
      <c r="I66" s="1"/>
      <c r="L66" s="1"/>
    </row>
    <row r="67" spans="9:12" ht="30" customHeight="1" x14ac:dyDescent="0.25">
      <c r="I67" s="1"/>
      <c r="L67" s="1"/>
    </row>
    <row r="68" spans="9:12" ht="30" customHeight="1" x14ac:dyDescent="0.25">
      <c r="I68" s="1"/>
      <c r="L68" s="1"/>
    </row>
  </sheetData>
  <mergeCells count="19">
    <mergeCell ref="J7:J8"/>
    <mergeCell ref="K7:K8"/>
    <mergeCell ref="L7:L8"/>
    <mergeCell ref="M7:M8"/>
    <mergeCell ref="H5:J6"/>
    <mergeCell ref="J1:M1"/>
    <mergeCell ref="J2:M2"/>
    <mergeCell ref="A3:M3"/>
    <mergeCell ref="A5:A8"/>
    <mergeCell ref="B5:B8"/>
    <mergeCell ref="C5:C8"/>
    <mergeCell ref="D5:D8"/>
    <mergeCell ref="E5:G6"/>
    <mergeCell ref="K5:M6"/>
    <mergeCell ref="E7:E8"/>
    <mergeCell ref="F7:F8"/>
    <mergeCell ref="G7:G8"/>
    <mergeCell ref="H7:H8"/>
    <mergeCell ref="I7:I8"/>
  </mergeCells>
  <pageMargins left="0.11811023622047245" right="0.11811023622047245" top="0.74803149606299213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мун.прогр.2021-2025 Прил.2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fin#spec#2</cp:lastModifiedBy>
  <cp:lastPrinted>2019-11-18T09:10:27Z</cp:lastPrinted>
  <dcterms:created xsi:type="dcterms:W3CDTF">2018-11-24T22:31:30Z</dcterms:created>
  <dcterms:modified xsi:type="dcterms:W3CDTF">2022-12-08T11:41:59Z</dcterms:modified>
</cp:coreProperties>
</file>