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208.98\finotdel\РЕШЕНИЯ СОВЕТА 2014-2022 ГОД\Решения Совета 2022\РСД\"/>
    </mc:Choice>
  </mc:AlternateContent>
  <bookViews>
    <workbookView xWindow="0" yWindow="0" windowWidth="28800" windowHeight="10635"/>
  </bookViews>
  <sheets>
    <sheet name="19.09.2022 Совет" sheetId="1" r:id="rId1"/>
  </sheets>
  <externalReferences>
    <externalReference r:id="rId2"/>
  </externalReferences>
  <definedNames>
    <definedName name="OLE_LINK11" localSheetId="0">'19.09.2022 Совет'!#REF!</definedName>
    <definedName name="OLE_LINK13" localSheetId="0">'19.09.2022 Совет'!#REF!</definedName>
    <definedName name="OLE_LINK14" localSheetId="0">'19.09.2022 Совет'!#REF!</definedName>
    <definedName name="OLE_LINK2" localSheetId="0">'19.09.2022 Совет'!$A$9</definedName>
    <definedName name="OLE_LINK3" localSheetId="0">'19.09.2022 Совет'!$A$1</definedName>
    <definedName name="OLE_LINK6" localSheetId="0">'19.09.2022 Совет'!$A$10</definedName>
    <definedName name="_xlnm.Print_Area" localSheetId="0">'19.09.2022 Совет'!$A$1:$I$272</definedName>
  </definedNames>
  <calcPr calcId="152511"/>
</workbook>
</file>

<file path=xl/calcChain.xml><?xml version="1.0" encoding="utf-8"?>
<calcChain xmlns="http://schemas.openxmlformats.org/spreadsheetml/2006/main">
  <c r="H43" i="1" l="1"/>
  <c r="H42" i="1"/>
  <c r="J11" i="1" l="1"/>
  <c r="D17" i="1"/>
  <c r="E15" i="1" s="1"/>
  <c r="H27" i="1"/>
  <c r="H28" i="1"/>
  <c r="H29" i="1"/>
  <c r="H30" i="1"/>
  <c r="H31" i="1"/>
  <c r="H32" i="1"/>
  <c r="H33" i="1"/>
  <c r="H34" i="1"/>
  <c r="H35" i="1"/>
  <c r="H36" i="1"/>
  <c r="H37" i="1"/>
  <c r="H38" i="1"/>
  <c r="H39" i="1"/>
  <c r="H40" i="1"/>
  <c r="H41" i="1"/>
  <c r="H44" i="1"/>
  <c r="H45" i="1"/>
  <c r="H46" i="1"/>
  <c r="H47" i="1"/>
  <c r="H48" i="1"/>
  <c r="H49" i="1" s="1"/>
  <c r="F49" i="1"/>
  <c r="G49" i="1"/>
  <c r="H58" i="1"/>
  <c r="I58" i="1"/>
  <c r="F59" i="1"/>
  <c r="G59" i="1"/>
  <c r="H59" i="1"/>
  <c r="I59" i="1"/>
  <c r="I60" i="1"/>
  <c r="I61" i="1"/>
  <c r="H62" i="1"/>
  <c r="I62" i="1"/>
  <c r="F63" i="1"/>
  <c r="G63" i="1"/>
  <c r="H63" i="1"/>
  <c r="I63" i="1"/>
  <c r="H64" i="1"/>
  <c r="I64" i="1" s="1"/>
  <c r="I65" i="1"/>
  <c r="G66" i="1"/>
  <c r="G70" i="1" s="1"/>
  <c r="H66" i="1"/>
  <c r="I66" i="1" s="1"/>
  <c r="I70" i="1" s="1"/>
  <c r="I67" i="1"/>
  <c r="I68" i="1"/>
  <c r="I69" i="1"/>
  <c r="F70" i="1"/>
  <c r="C80" i="1"/>
  <c r="C86" i="1"/>
  <c r="C101" i="1"/>
  <c r="C129" i="1"/>
  <c r="C134" i="1"/>
  <c r="C139" i="1"/>
  <c r="C161" i="1"/>
  <c r="C162" i="1"/>
  <c r="C163" i="1"/>
  <c r="C182" i="1"/>
  <c r="C186" i="1"/>
  <c r="C202" i="1"/>
  <c r="C203" i="1"/>
  <c r="C240" i="1"/>
  <c r="H70" i="1" l="1"/>
</calcChain>
</file>

<file path=xl/sharedStrings.xml><?xml version="1.0" encoding="utf-8"?>
<sst xmlns="http://schemas.openxmlformats.org/spreadsheetml/2006/main" count="402" uniqueCount="234">
  <si>
    <t>Администрации ЗАТО Видяево                                                                                  С.Г. Павлова</t>
  </si>
  <si>
    <t>Начальник Финансового отдела</t>
  </si>
  <si>
    <t>Перераспределение на более значимые расходы (льготный проезд к месту проведения отпуска и обратно).</t>
  </si>
  <si>
    <t>Увеличение на выплаты МРОТ в редакции газеты "Вестник Видяево"</t>
  </si>
  <si>
    <t>Увеличение на мероприятия по изготовлению и печати буклетов.</t>
  </si>
  <si>
    <t>Примечание:</t>
  </si>
  <si>
    <t>коп.</t>
  </si>
  <si>
    <t>руб.</t>
  </si>
  <si>
    <t>Итого составили:</t>
  </si>
  <si>
    <t xml:space="preserve"> -</t>
  </si>
  <si>
    <t xml:space="preserve">уменьшение </t>
  </si>
  <si>
    <t>00</t>
  </si>
  <si>
    <t xml:space="preserve">увеличение </t>
  </si>
  <si>
    <t>Сумма (руб.коп.)</t>
  </si>
  <si>
    <t>Наименование показателя</t>
  </si>
  <si>
    <t>2022 год</t>
  </si>
  <si>
    <t xml:space="preserve">     Расходы по разделу «Средства массовой информации»</t>
  </si>
  <si>
    <t>Раздел 12 «Средства массовой информации»</t>
  </si>
  <si>
    <t>Увеличение на выплаты МРОТ в МАУ СОК "Фрегат"</t>
  </si>
  <si>
    <t>Уменьшение  в связи со сменой исполнителя по ремонту футбольной коробки.</t>
  </si>
  <si>
    <t>84</t>
  </si>
  <si>
    <t>15</t>
  </si>
  <si>
    <t xml:space="preserve">     Расходы по разделу «Физическая культура и спорт»</t>
  </si>
  <si>
    <t>Раздел 11 «Физическая культура и спорт»</t>
  </si>
  <si>
    <t>Перераспределение на  компенсацию оплаты стоимости проезда и провоза багажа к месту использования отпуска и обратно (КДН).</t>
  </si>
  <si>
    <t xml:space="preserve">    Расходы по разделу «Социальная политика» </t>
  </si>
  <si>
    <t>Раздел 10 «Социальная политика»</t>
  </si>
  <si>
    <t>Увеличение для проведения подготовительных работ по созданию молодежного пространства "Сопки".</t>
  </si>
  <si>
    <t>Увеличение с необходимостью приобретения сценических костюмов (ЦКД ЗАТО Видяево).</t>
  </si>
  <si>
    <t>Увеличение на мероприятия по ремонту памятника Ф.А.  Видяеву.</t>
  </si>
  <si>
    <t>66</t>
  </si>
  <si>
    <t>Раздел 08 «Культура и кинематография»</t>
  </si>
  <si>
    <t>Увеличение на выплаты МРОТ в МБУ ДО ЗАТО Видяево ЦДО "Олимп"</t>
  </si>
  <si>
    <t>Увеличение на выплаты МРОТ в МБДОУ № 1 "Солнышко".</t>
  </si>
  <si>
    <t>Уменьшение, в связи с экономией бюджетных средств  по выплате МРОТ в МБДОУ №2 "Елочка" (область - 150000,00 руб., местный бюджет - 1515,15 руб.)</t>
  </si>
  <si>
    <t xml:space="preserve"> Увеличение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 (ДМШ ЗАТО Видяево- для выполнения Указов Президента по сохранению уровня з/платы педагогических работников).(область- 76 092,29 руб., софинансирование за счет местного бюджета- 768,61 руб.)</t>
  </si>
  <si>
    <t>Увеличение в связи с необходимостью приобретения фейерверка к празднованию Дня города.</t>
  </si>
  <si>
    <t>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области)(Уведомление Министерства финансов МО №2979 от 17.08.2022)</t>
  </si>
  <si>
    <t>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области)(Уведомление Министерства финансов МО №2867 от 12.08.2022)</t>
  </si>
  <si>
    <t>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 (Уведомление Министерства финансов МО №2858 от 08.08.2022)</t>
  </si>
  <si>
    <t>Увеличение на оплату счета в соответствии с договором № 8/22 от 29.07.2022  (разработка проектной документации на капитальный ремонт фасада МБОУ ЗАТО Видяево СОШ №1)</t>
  </si>
  <si>
    <t>Уменьшение в связи с перемещением на соответствующее КБК для оплаты счета по договору (разработка проектной документации на капитальный ремонт фасада МБОУ ЗАТО Видяево СОШ №1)</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</si>
  <si>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 (Уведомление Министерста образования и науки Мурманской области от 01.08.2022 № 544)</t>
  </si>
  <si>
    <t>Увеличение на оплату договоров ГПХ на организацию сопровождения ОГД и на организацию временных общественно полезных работ несовершеннолетних</t>
  </si>
  <si>
    <t>Софинансирование ( 1%)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 (Уведомление комитета молодежной политики МО № 90 от 22.06.2022)</t>
  </si>
  <si>
    <t>Иные межбюджетные трансферты из областного бюджета местным бюджетам на финансовое обеспечение (возмещение) расходов работадателей на выплату вознаграждения (заработной платы) гражданам, участвующим во временных общественно полезных работах (за счет средств резервного фонда Правительства Мурманской области) (Уведомление Министерства финансов МО №2457 от 22.06.2022)</t>
  </si>
  <si>
    <t>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 (Уведомление комитета молодежной политики МО № 90 от 22.06.2022)</t>
  </si>
  <si>
    <t>Перераспределение на софинансирование из местного бюджета, в связи с получением гранта на реализацию мероприятий по преобразованию пространств образовательных организаций в рамках проекта "Artic schools" (МБДОУ № 2 "Елочка").</t>
  </si>
  <si>
    <t>Перераспределение на софинансирование из местного бюджета, в связи с получением гранта на реализацию мероприятий по преобразованию пространств образовательных организаций в рамках проекта "Artic schools" (МБОУ ЗАТО Видяево СОШ № 1).</t>
  </si>
  <si>
    <t>Уменьшение в связи с экономией бюджетных средств по результатам  проведенного аукциона на приобретение теневых завес для МБДОУ № 1 МБДОУ № 2.</t>
  </si>
  <si>
    <t>Увеличение на  мероприятие "Оздоровление детей в санаторно-оздоровительных учреждениях, расположенных на территории и за пределами Мурманской области"  МБУ ДО ЗАТО Видяево ЦДО "Олимп".</t>
  </si>
  <si>
    <t>Увеличение на  мероприятие "Оздоровление детей в санаторно-оздоровительных учреждениях, расположенных на территории и за пределами Мурманской области"  МКУ "Центр МИТО" ЗАТО Видяево.</t>
  </si>
  <si>
    <t>Увеличение на  мероприятие "Оздоровление детей в санаторно-оздоровительных учреждениях, расположенных на территории и за пределами Мурманской области"  МБОУ ЗАТО Видяево СОШ № 1.</t>
  </si>
  <si>
    <t>Увеличение на  мероприятие "Организация временной занятости подростков в летнее и свободное от учебы время"  МБОУ ЗАТО Видяево СОШ № 1.</t>
  </si>
  <si>
    <t>Перераспределение в связи со сменой исполнителя мероприятия "Организация временной занятости подростков в летнее и свободное от учебы время" (перемещение с МБУ УМС на МБОУ ЗАТО Видяево СОШ № 1).</t>
  </si>
  <si>
    <t>Увеличение в связи с выделением Иныго межбюджетного трансферта из областного бюджета местным бюджетам на финансовое обеспечение (возмещение) расходов работадателей на выплату вознаграждения (заработной платы) гражданам, участвующим во временных общественно полезных работах.</t>
  </si>
  <si>
    <t>Увеличение в связи с прведением работ по установке пандуса для маломобильных групп населения и козырька при входе в здание МБДОУ № 1 "Солнышко на основании сметы на проведение работ.</t>
  </si>
  <si>
    <t>Перераспределение бюджетных средств на выплаты молодому специалисту, в связи с приемом на работу (МБДОУ № 2 "Елочка").</t>
  </si>
  <si>
    <t>30</t>
  </si>
  <si>
    <t>58</t>
  </si>
  <si>
    <t xml:space="preserve">    Расходы по разделу «Образование» </t>
  </si>
  <si>
    <t>Раздел 07 «Образование»</t>
  </si>
  <si>
    <t>Уточнение вида расхода с 244 на 121, 129</t>
  </si>
  <si>
    <t xml:space="preserve">Переспределение на более значимые нужды (экономия по результатам проведения аукциона по замене окон) </t>
  </si>
  <si>
    <t xml:space="preserve">Переспределение на более значимые нужды (экономия по результатам проведения аукциона по приобретению автомобиля) </t>
  </si>
  <si>
    <t>Увеличение на выплу МРОТ (МБУ УС ЗАТО Видяево).</t>
  </si>
  <si>
    <t xml:space="preserve">Переспределение на более значимые нужды (экономия по результатам проведения аукциона) </t>
  </si>
  <si>
    <t xml:space="preserve">Софинансирование субсидии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 </t>
  </si>
  <si>
    <t>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 (Уведомление Министерства финансов МО №3007 от 17.08.2022)</t>
  </si>
  <si>
    <t>Оплата по исполнительному листу ФС № 038033738 от 06.07.2022, выданный Арбитражным судом Мурманской области по делу № А42-2915/2022 от 02.06.2022 в отношении Администрации ЗАТО Видяево (для взыскания задолженности в размере 144265,32 руб., 5328,00 руб. судебных расходов и почтовых расходов на сумму 108,90 руб.)</t>
  </si>
  <si>
    <t>Увеличение на разработку проектно-сметной документации.</t>
  </si>
  <si>
    <t>Увеличение на приобретение контейнеров для мусора.</t>
  </si>
  <si>
    <t>Увеличение на приобретение ящиков для песка.</t>
  </si>
  <si>
    <t>Увеличение на мероприятие по установке пандуса для маломобильных групп населени на крыльцо МБУ "ЦКД ЗАТО Видяево" (помещение для молодежного пространства "Сопки")</t>
  </si>
  <si>
    <t>Увеличение на мероприятие по ремонту охранно-пожарной сигнализации здания администрации</t>
  </si>
  <si>
    <t>Увеличение на мероприятие по ремонту водонагревателей МКД</t>
  </si>
  <si>
    <t>Уменьшение в связи с экономией бюджетных средств по результатам  проведенного аукциона на приобретение и доставка сантехники, радиаторов и электроплит .</t>
  </si>
  <si>
    <t>Уменьшение в связи с экономией бюджетных средств по результатам  проведенного аукциона на замену стояков отопления (металл на пластик).</t>
  </si>
  <si>
    <t>Увеличение  на мероприятия по замене деревянных окон на пластиковые.</t>
  </si>
  <si>
    <t>Увеличение  на ремонт водонагревателей в МКД.</t>
  </si>
  <si>
    <t>Уменьшение в связи с экономией бюджетных средств по результатам  проведенного аукциона на поддержание в надлежащем состоянии законсервированных зданий и памятников, включенных в состав муниципальной казны .</t>
  </si>
  <si>
    <t>Уменьшение в связи с экономией бюджетных средств по результатам  проведенного аукциона на капитальный ремонт: кровель, межпанельных швов, фасадов, квартир (переселение из малозаселенных домов), (ул. Заречная, 26) .</t>
  </si>
  <si>
    <t>Уменьшение в связи с экономией бюджетных средств по результатам  проведенного аукциона на капитальный ремонт детских площадок .</t>
  </si>
  <si>
    <t>Увеличение на мероприятия по ремонту контейнерных площадок.</t>
  </si>
  <si>
    <t>Увеличение на мероприятия по ремонту деревянных лестниц на территории ЗАТО Видяево, ремонт зоны отдыха, приобретение скамеек с навесом.</t>
  </si>
  <si>
    <t>Увеличение на мероприятия по ремонту  футбольной коробки.</t>
  </si>
  <si>
    <t>Увеличение на мероприятия по ремонту бойлера в здании Администрации.</t>
  </si>
  <si>
    <t>Увеличение на мероприятия по замене АПС в здании Администрации.</t>
  </si>
  <si>
    <t>Увеличение на мероприятия по поверке оборудования узлов учета тепловой энергии.</t>
  </si>
  <si>
    <t>Увеличение на мероприятия по замене фасадного освещения на светодиодное.</t>
  </si>
  <si>
    <t>Увеличение  на приобретение автомобиля.</t>
  </si>
  <si>
    <t>Уменьшение в связи с отменой мероприятия (резиновое покрытие детской площадки)</t>
  </si>
  <si>
    <t>Увеличение  в связи с выделением дополнительных средств на доставку погрузчика.</t>
  </si>
  <si>
    <t>Увеличение  на установку домофонов в МКД.</t>
  </si>
  <si>
    <t>Увеличение  на приобретение топиарных фигур.</t>
  </si>
  <si>
    <t>Увеличение  в связи с необходимость приобретения новогодней елки.</t>
  </si>
  <si>
    <t>Увеличение на мероприяти по установке пандусов на крыльцо в жилых домах на территории ЗАТО Видяево для маломобильных групп населения.</t>
  </si>
  <si>
    <t>Увеличение на мероприяти по ремонту подъездов в МКД ЗАТО Видяево.</t>
  </si>
  <si>
    <t>Увеличение на мероприятия по ремонту сетей наружного водопровода от ВК-80 до д.4 по ул. Нагорной.</t>
  </si>
  <si>
    <t>Перераспределение на более значимые расходы (пустующий фонд)</t>
  </si>
  <si>
    <t>16</t>
  </si>
  <si>
    <t>86</t>
  </si>
  <si>
    <t xml:space="preserve">      Расходы по разделу «Жилищно – коммунальное хозяйство» </t>
  </si>
  <si>
    <t>Раздел 05 «Жилищно – коммунальное хозяйство»</t>
  </si>
  <si>
    <t>Увеличение Субвенции бюджетам городских округов на осуществление деятельности по отлову и содержанию безнадзорных животных без владельцев</t>
  </si>
  <si>
    <t>Увеличение в связи с уточнением КБК софинансирования на техническое сопровождение програмного обеспечения "Система автомотизированного рабочего места муниципального образования"</t>
  </si>
  <si>
    <t xml:space="preserve">       Расходы по разделу «Национальная экономика» </t>
  </si>
  <si>
    <t>Раздел 04 «Национальная экономика»</t>
  </si>
  <si>
    <t xml:space="preserve">Перераспределение бюджетных средств во избежании кредиторской задолженности по оплате коммунальных услуг (МКУ АСС ЗАТО Видяево).  </t>
  </si>
  <si>
    <t>Уменьшение  в связи с перераспределением средств на более значимые расходы (уменьшение на мероприятия по Предупреждению и ликвидации последствий чрезвычайных ситуаций, обеспечение условий для нормальной жизнедеятельности населения ЗАТО Видяево).</t>
  </si>
  <si>
    <t>97</t>
  </si>
  <si>
    <t xml:space="preserve">Расходы по разделу «Национальная безопасность и правоохранительная деятельность» </t>
  </si>
  <si>
    <t>Раздел 03 «Национальная безопасность и правоохранительная деятельность»</t>
  </si>
  <si>
    <t>Перераспределение  на оплату недоимки по транспортному налогу</t>
  </si>
  <si>
    <t>Перераспределение  на выплату  компенсации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</si>
  <si>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Перераспределение на более значимые расходы (выплаты в связи с прекращением полномочий).</t>
  </si>
  <si>
    <t>Перераспределение на более значимые расходы, в связи с экономией бюджетных средств (ликвидация МФЦ с 01.07.2022 г.)</t>
  </si>
  <si>
    <t>Перераспределение на более значимые расходы, в связи с экономией бюджетных средств по выплате МРОТ (ликвидация МФЦ с 01.07.2022 г.)</t>
  </si>
  <si>
    <t>Перераспределение на более значимые расходы,в связи с экономией бюджетных средств (ликвидация МФЦ с 01.07.2022 г.)</t>
  </si>
  <si>
    <t>Уменьшение в связи с экономией бюджетных средств (оплата питания ОГД будет произведена за счет областных средств.)</t>
  </si>
  <si>
    <t>Уменьшение в связи с уточнением КБК софинансирования на техническое сопровождение програмного обеспечения "Система автомотизированного рабочего места муниципального образования"</t>
  </si>
  <si>
    <t>Увеличение на мероприятия по обеспечению защиты информации содержащей ГТ.</t>
  </si>
  <si>
    <t>Увеличение на мероприятия по установке серверной лицензии 1С.</t>
  </si>
  <si>
    <t>Увеличение на мероприятия по внедрению системы электронного документооборота на базе 1С "Документооборот государственных учреждений 8"</t>
  </si>
  <si>
    <t>Уменьшение в связи с экономией бюджетных средств (ликвидация МФЦ с 01.07.2022 г.)</t>
  </si>
  <si>
    <t>19</t>
  </si>
  <si>
    <t>95</t>
  </si>
  <si>
    <t xml:space="preserve">      Расходы на общегосударственные вопросы</t>
  </si>
  <si>
    <r>
      <t xml:space="preserve">Раздел </t>
    </r>
    <r>
      <rPr>
        <b/>
        <sz val="14"/>
        <color indexed="8"/>
        <rFont val="Times New Roman"/>
        <family val="1"/>
        <charset val="204"/>
      </rPr>
      <t>01 «Общегосударственные вопросы»</t>
    </r>
  </si>
  <si>
    <t>ИТОГО:</t>
  </si>
  <si>
    <t>1300</t>
  </si>
  <si>
    <t xml:space="preserve"> ОБСЛУЖИВАНИЕ ГОСУДАРСТВЕННОГО (МУНИЦИПАЛЬНОГО) ДОЛГА</t>
  </si>
  <si>
    <t>1200</t>
  </si>
  <si>
    <t>СРЕДСТВА МАССОВОЙ ИНФОРМАЦИИ</t>
  </si>
  <si>
    <t>1100</t>
  </si>
  <si>
    <t>ФИЗИЧЕСКАЯ КУЛЬТУРА И СПОРТ</t>
  </si>
  <si>
    <t>1000</t>
  </si>
  <si>
    <t>СОЦИАЛЬНАЯ ПОЛИТИКА</t>
  </si>
  <si>
    <t>0800</t>
  </si>
  <si>
    <t>КУЛЬТУРА И КИНЕМАТОГРАФИЯ</t>
  </si>
  <si>
    <t>0700</t>
  </si>
  <si>
    <t>ОБРАЗОВАНИЕ</t>
  </si>
  <si>
    <t>0600</t>
  </si>
  <si>
    <t>ОХРАНА ОКРУЖАЮЩЕЙ СРЕДЫ</t>
  </si>
  <si>
    <t>0500</t>
  </si>
  <si>
    <t>ЖИЛИЩНО-КОММУНАЛЬНОЕ ХОЗЯЙСТВО</t>
  </si>
  <si>
    <t>0400</t>
  </si>
  <si>
    <t>НАЦИОНАЛЬНАЯ ЭКОНОМИКА</t>
  </si>
  <si>
    <t>0300</t>
  </si>
  <si>
    <t>НАЦИОНАЛЬНАЯ БЕЗОПАСНОСТЬ И ПРАВООХРАНИТЕЛЬНАЯ ДЕЯТЕЛЬНОСТЬ</t>
  </si>
  <si>
    <t>0200</t>
  </si>
  <si>
    <t>НАЦИОНАЛЬНАЯ ОБОРОНА</t>
  </si>
  <si>
    <t>0100</t>
  </si>
  <si>
    <t>ОБЩЕГОСУДАРСТВЕННЫЕ ВОПРОСЫ</t>
  </si>
  <si>
    <t>Проект</t>
  </si>
  <si>
    <t>Изменения</t>
  </si>
  <si>
    <t>Утверждено (Сводной росписью от 22.08.2022)</t>
  </si>
  <si>
    <t>Утверждено (РСД от 28.03.2022 № 409)</t>
  </si>
  <si>
    <t>Раздел</t>
  </si>
  <si>
    <t>Наименование</t>
  </si>
  <si>
    <r>
      <t xml:space="preserve">   С учетом вносимых изменений структура расходов бюджета по разделам классификации расходов бюджета</t>
    </r>
    <r>
      <rPr>
        <b/>
        <sz val="14"/>
        <rFont val="Times New Roman"/>
        <family val="1"/>
        <charset val="204"/>
      </rPr>
      <t xml:space="preserve">              </t>
    </r>
    <r>
      <rPr>
        <b/>
        <sz val="14"/>
        <rFont val="Times New Roman"/>
        <family val="1"/>
        <charset val="204"/>
      </rPr>
      <t xml:space="preserve"> </t>
    </r>
    <r>
      <rPr>
        <sz val="14"/>
        <rFont val="Times New Roman"/>
        <family val="1"/>
        <charset val="204"/>
      </rPr>
      <t>характеризуется следующими изменениями:</t>
    </r>
  </si>
  <si>
    <t xml:space="preserve">      Внесение изменений в расходную часть местного бюджета в связи с выделением денежных средств из областного бюджета и на основании уведомлений о предоставлении субсидии, субвенции, иного межбюджетного трансферта, имеющего целевое назначение на 2022 год и на плановый период 2023 и 2024 годов, с перераспределением бюджетных назначений на более значимые расходы </t>
  </si>
  <si>
    <t>РАСХОДЫ</t>
  </si>
  <si>
    <t>000 2 02 49999 04 0000 150</t>
  </si>
  <si>
    <t>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</si>
  <si>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</si>
  <si>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(Уведомление Министерства труда и соц.развития МО №13 от 28.04.2022)</t>
  </si>
  <si>
    <t>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</si>
  <si>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деятельности"(Уведомление Министерства образования и науки Мурманской области от 01.08.2022 № 544)</t>
  </si>
  <si>
    <t>000 2 02 39998 04 0000 150</t>
  </si>
  <si>
    <t>Субвенция бюджетам городских округов на реализацию ЗМО "О единой субвенции местным бюджетам на финансовое обеспечение образовательной деятельности"</t>
  </si>
  <si>
    <t>000 2 02 30024 04 0000 150</t>
  </si>
  <si>
    <t>Субвенция бюджетам городских округов на осуществление деятельности по отлову и содержанию безнадзорных животных без владельцев</t>
  </si>
  <si>
    <t>000 2 02 29999 04 0000 150</t>
  </si>
  <si>
    <t>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</si>
  <si>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 (Уведомление комитета молодежной политики МО №90 от 22.06.2022)</t>
  </si>
  <si>
    <t>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</si>
  <si>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000 2 02 15002 04 0000 150</t>
  </si>
  <si>
    <t>Дотации бюджетам городских округов на поддержку мер по обеспечению сбалансированности бюджетов</t>
  </si>
  <si>
    <t>Увеличение на основании фактического поступления</t>
  </si>
  <si>
    <t>000 1 16 10129 01 0000 140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</si>
  <si>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</si>
  <si>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</si>
  <si>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</si>
  <si>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</si>
  <si>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</si>
  <si>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</si>
  <si>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</si>
  <si>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Реализация муниципального имущества</t>
  </si>
  <si>
    <t>000 1 14 02043 04 0000 410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</si>
  <si>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</si>
  <si>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В связи с отсутствием объекта размещения отходов в ЗАТО Видяево</t>
  </si>
  <si>
    <t xml:space="preserve">000 1 12 01041 01 0000 120 </t>
  </si>
  <si>
    <t>Плата за размещение отходов производства</t>
  </si>
  <si>
    <t>000 1 12 01030 01 0000 120</t>
  </si>
  <si>
    <t>Плата за сбросы загрязняющих веществ в водные объекты</t>
  </si>
  <si>
    <t>Изменения  в связи с изменением налогооблагаемой базы по данным главного админитратора бюджетых средств.</t>
  </si>
  <si>
    <t xml:space="preserve">000 1 12 01010 01 0000 120 </t>
  </si>
  <si>
    <t>Плата за выбросы загрязняющих веществ в атмосферный воздух стационарными объектами</t>
  </si>
  <si>
    <t>В связи с уменьшением количества ИП , применяющих патентную систему налогообложения</t>
  </si>
  <si>
    <t>000 1 05 04000 02 0000 110</t>
  </si>
  <si>
    <t>Налог, взимаемый в связи с применением патентной системы налогообложения, зачисляемый в бюджеты городских округов</t>
  </si>
  <si>
    <t xml:space="preserve">000 1 01 02030 01 0000 110  </t>
  </si>
  <si>
    <t>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</si>
  <si>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000 1 01 02020 01 0000 110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</si>
  <si>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</si>
  <si>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</si>
  <si>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</si>
  <si>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Примечание</t>
  </si>
  <si>
    <t>Утверждено (РСД от 28.03.2022 № 409) по данному КБК</t>
  </si>
  <si>
    <t>КБК</t>
  </si>
  <si>
    <t>(руб.)</t>
  </si>
  <si>
    <t>1.     В общем объеме доходы бюджета ЗАТО Видяево в 2022 году увеличились на 27 671 485 руб. 17 коп..</t>
  </si>
  <si>
    <t>ДОХОДЫ</t>
  </si>
  <si>
    <t xml:space="preserve"> за счет остатка средств на едином счете на 01.01.2022 г. (устранение последствий пожара (ремонт квартир)</t>
  </si>
  <si>
    <t xml:space="preserve"> за счет остатка средств на едином счете на 01.01.2022 г. (Закон о муниципальной службе, Положение о денежном содержании ОМСУ В ЗАТО Видяево)</t>
  </si>
  <si>
    <t xml:space="preserve"> за счет остатка средств на едином счете на 01.01.2022 г.</t>
  </si>
  <si>
    <t>по решению совета</t>
  </si>
  <si>
    <t>в том числе дефицит:</t>
  </si>
  <si>
    <t>60</t>
  </si>
  <si>
    <r>
      <t xml:space="preserve"> -</t>
    </r>
    <r>
      <rPr>
        <sz val="7"/>
        <rFont val="Times New Roman"/>
        <family val="1"/>
        <charset val="204"/>
      </rPr>
      <t xml:space="preserve">      </t>
    </r>
    <r>
      <rPr>
        <sz val="14"/>
        <rFont val="Times New Roman"/>
        <family val="1"/>
        <charset val="204"/>
      </rPr>
      <t xml:space="preserve">дефицит бюджета ЗАТО Видяево в сумме </t>
    </r>
  </si>
  <si>
    <t>коп.;</t>
  </si>
  <si>
    <r>
      <t xml:space="preserve"> -</t>
    </r>
    <r>
      <rPr>
        <sz val="7"/>
        <rFont val="Times New Roman"/>
        <family val="1"/>
        <charset val="204"/>
      </rPr>
      <t xml:space="preserve">     </t>
    </r>
    <r>
      <rPr>
        <sz val="14"/>
        <rFont val="Times New Roman"/>
        <family val="1"/>
        <charset val="204"/>
      </rPr>
      <t>по расходам в сумме</t>
    </r>
  </si>
  <si>
    <t xml:space="preserve"> 06</t>
  </si>
  <si>
    <r>
      <t xml:space="preserve"> -</t>
    </r>
    <r>
      <rPr>
        <sz val="7"/>
        <rFont val="Times New Roman"/>
        <family val="1"/>
        <charset val="204"/>
      </rPr>
      <t xml:space="preserve">     </t>
    </r>
    <r>
      <rPr>
        <sz val="14"/>
        <rFont val="Times New Roman"/>
        <family val="1"/>
        <charset val="204"/>
      </rPr>
      <t>по доходам в сумме</t>
    </r>
  </si>
  <si>
    <t>в 2022 году</t>
  </si>
  <si>
    <t>Основные характеристики бюджета ЗАТО Видяево с учетом внесенных изменений:</t>
  </si>
  <si>
    <t>на 2022 год и на плановый период 2023 и 2024 годов»»</t>
  </si>
  <si>
    <t xml:space="preserve"> ЗАТО Видяево от 22.12.2021 г. № 381 «О бюджете ЗАТО Видяево </t>
  </si>
  <si>
    <t>(пятого созыва) «О внесении изменений в решение Совета депутатов</t>
  </si>
  <si>
    <t xml:space="preserve">к проекту решения Совета депутатов ЗАТО Видяево </t>
  </si>
  <si>
    <t>ПОЯСНИТЕЛЬНАЯ ЗАПИСКА</t>
  </si>
  <si>
    <t>Дотации бюджетам городских округов на поддержку мер по обеспечению сбалансированности бюджетов (Уведомление Минфина МО  №134 от 01.09.2022)</t>
  </si>
  <si>
    <t>Субвенция бюджетам городских округов на осуществление деятельности по отлову и содержанию безнадзорных животных без владельцев (Уведомление Комитета ветеринарии Мурманской области от 24.08.2022 № 8/2)</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</si>
</sst>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name val="Calibri"/>
      <family val="2"/>
    </font>
    <font>
      <sz val="11"/>
      <name val="Calibri"/>
      <family val="2"/>
    </font>
    <font>
      <sz val="14"/>
      <name val="Times New Roman"/>
      <family val="1"/>
      <charset val="204"/>
    </font>
    <font>
      <b/>
      <sz val="14"/>
      <name val="Times New Roman"/>
      <family val="1"/>
      <charset val="204"/>
    </font>
    <font>
      <sz val="14"/>
      <color indexed="8"/>
      <name val="Times New Roman"/>
      <family val="1"/>
      <charset val="204"/>
    </font>
    <font>
      <b/>
      <sz val="14"/>
      <color indexed="8"/>
      <name val="Times New Roman"/>
      <family val="1"/>
      <charset val="204"/>
    </font>
    <font>
      <b/>
      <u/>
      <sz val="14"/>
      <name val="Times New Roman"/>
      <family val="1"/>
      <charset val="204"/>
    </font>
    <font>
      <sz val="14"/>
      <color theme="1"/>
      <name val="Times New Roman"/>
      <family val="1"/>
      <charset val="204"/>
    </font>
    <font>
      <u/>
      <sz val="14"/>
      <name val="Times New Roman"/>
      <family val="1"/>
      <charset val="204"/>
    </font>
    <font>
      <b/>
      <sz val="10"/>
      <color indexed="8"/>
      <name val="Times New Roman"/>
      <family val="1"/>
      <charset val="204"/>
    </font>
    <font>
      <sz val="10"/>
      <color indexed="8"/>
      <name val="Times New Roman"/>
      <family val="1"/>
      <charset val="204"/>
    </font>
    <font>
      <sz val="9"/>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0"/>
      <name val="Times New Roman"/>
      <family val="1"/>
      <charset val="204"/>
    </font>
    <font>
      <sz val="11"/>
      <color indexed="8"/>
      <name val="Times New Roman"/>
      <family val="1"/>
      <charset val="204"/>
    </font>
    <font>
      <sz val="12"/>
      <name val="Times New Roman"/>
      <family val="1"/>
      <charset val="204"/>
    </font>
    <font>
      <sz val="14"/>
      <name val="Symbol"/>
      <family val="1"/>
      <charset val="2"/>
    </font>
    <font>
      <sz val="7"/>
      <name val="Times New Roman"/>
      <family val="1"/>
      <charset val="204"/>
    </font>
    <font>
      <b/>
      <sz val="12"/>
      <color rgb="FF000000"/>
      <name val="Arial Cyr"/>
    </font>
    <font>
      <sz val="10"/>
      <color rgb="FF000000"/>
      <name val="Arial Cyr"/>
    </font>
    <font>
      <b/>
      <sz val="10"/>
      <color rgb="FF000000"/>
      <name val="Arial Cyr"/>
    </font>
    <font>
      <sz val="9"/>
      <color rgb="FF000000"/>
      <name val="Arial Cyr"/>
    </font>
  </fonts>
  <fills count="8">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C0C0C0"/>
      </patternFill>
    </fill>
    <fill>
      <patternFill patternType="solid">
        <fgColor rgb="FF000000"/>
      </patternFill>
    </fill>
    <fill>
      <patternFill patternType="solid">
        <fgColor rgb="FFCCFFFF"/>
      </patternFill>
    </fill>
    <fill>
      <patternFill patternType="solid">
        <fgColor rgb="FFFFFF99"/>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30">
    <xf numFmtId="0" fontId="0" fillId="0" borderId="0"/>
    <xf numFmtId="0" fontId="1" fillId="0" borderId="0"/>
    <xf numFmtId="0" fontId="1" fillId="0" borderId="0"/>
    <xf numFmtId="0" fontId="20" fillId="0" borderId="0">
      <alignment horizontal="center" wrapText="1"/>
    </xf>
    <xf numFmtId="0" fontId="21" fillId="0" borderId="0"/>
    <xf numFmtId="0" fontId="21" fillId="0" borderId="0"/>
    <xf numFmtId="0" fontId="1" fillId="0" borderId="0"/>
    <xf numFmtId="0" fontId="21" fillId="4" borderId="0"/>
    <xf numFmtId="0" fontId="20" fillId="0" borderId="0">
      <alignment horizontal="center"/>
    </xf>
    <xf numFmtId="0" fontId="21" fillId="0" borderId="0"/>
    <xf numFmtId="0" fontId="21" fillId="0" borderId="16">
      <alignment horizontal="center" vertical="center" wrapText="1"/>
    </xf>
    <xf numFmtId="0" fontId="22" fillId="0" borderId="16">
      <alignment horizontal="left" wrapText="1"/>
    </xf>
    <xf numFmtId="1" fontId="21" fillId="0" borderId="16">
      <alignment horizontal="center" shrinkToFit="1"/>
    </xf>
    <xf numFmtId="0" fontId="21" fillId="0" borderId="16">
      <alignment horizontal="left" wrapText="1"/>
    </xf>
    <xf numFmtId="0" fontId="21" fillId="0" borderId="16"/>
    <xf numFmtId="0" fontId="21" fillId="0" borderId="0">
      <alignment wrapText="1"/>
    </xf>
    <xf numFmtId="0" fontId="22" fillId="0" borderId="16">
      <alignment horizontal="left" wrapText="1"/>
    </xf>
    <xf numFmtId="0" fontId="21" fillId="0" borderId="16">
      <alignment horizontal="left" wrapText="1"/>
    </xf>
    <xf numFmtId="0" fontId="21" fillId="5" borderId="0"/>
    <xf numFmtId="0" fontId="22" fillId="0" borderId="16">
      <alignment horizontal="left" wrapText="1"/>
    </xf>
    <xf numFmtId="0" fontId="21" fillId="0" borderId="16">
      <alignment horizontal="left" wrapText="1"/>
    </xf>
    <xf numFmtId="0" fontId="21" fillId="0" borderId="16">
      <alignment horizontal="center" vertical="center" wrapText="1"/>
    </xf>
    <xf numFmtId="4" fontId="21" fillId="0" borderId="16">
      <alignment horizontal="right" shrinkToFit="1"/>
    </xf>
    <xf numFmtId="4" fontId="21" fillId="6" borderId="16">
      <alignment horizontal="right" shrinkToFit="1"/>
    </xf>
    <xf numFmtId="4" fontId="21" fillId="7" borderId="16">
      <alignment horizontal="right" shrinkToFit="1"/>
    </xf>
    <xf numFmtId="0" fontId="21" fillId="0" borderId="17">
      <alignment horizontal="left" wrapText="1"/>
    </xf>
    <xf numFmtId="0" fontId="21" fillId="0" borderId="16">
      <alignment horizontal="center" vertical="center" wrapText="1"/>
    </xf>
    <xf numFmtId="0" fontId="21" fillId="0" borderId="0">
      <alignment horizontal="right"/>
    </xf>
    <xf numFmtId="0" fontId="21" fillId="0" borderId="16">
      <alignment horizontal="center" vertical="center" wrapText="1"/>
    </xf>
    <xf numFmtId="0" fontId="23" fillId="0" borderId="0"/>
  </cellStyleXfs>
  <cellXfs count="277">
    <xf numFmtId="0" fontId="0" fillId="0" borderId="0" xfId="0"/>
    <xf numFmtId="3" fontId="2" fillId="2" borderId="0" xfId="0" applyNumberFormat="1" applyFont="1" applyFill="1" applyBorder="1" applyAlignment="1">
      <alignment horizontal="left" vertical="center" wrapText="1"/>
    </xf>
    <xf numFmtId="4" fontId="2" fillId="2" borderId="0" xfId="0" applyNumberFormat="1"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5" fillId="0" borderId="12" xfId="0" applyFont="1" applyBorder="1" applyAlignment="1">
      <alignment horizontal="center" vertical="center"/>
    </xf>
    <xf numFmtId="0" fontId="4" fillId="0" borderId="12" xfId="0" applyFont="1" applyBorder="1" applyAlignment="1">
      <alignment horizontal="center" vertical="center"/>
    </xf>
    <xf numFmtId="49" fontId="4" fillId="2" borderId="12" xfId="0" applyNumberFormat="1" applyFont="1" applyFill="1" applyBorder="1" applyAlignment="1">
      <alignment horizontal="center" vertical="center"/>
    </xf>
    <xf numFmtId="0" fontId="4" fillId="0" borderId="12" xfId="0" applyFont="1" applyBorder="1" applyAlignment="1">
      <alignment horizontal="center" vertical="center" wrapText="1"/>
    </xf>
    <xf numFmtId="49" fontId="4" fillId="0" borderId="12" xfId="0" applyNumberFormat="1" applyFont="1" applyBorder="1" applyAlignment="1">
      <alignment horizontal="center" vertical="center" wrapText="1"/>
    </xf>
    <xf numFmtId="0" fontId="2" fillId="0" borderId="0" xfId="0" applyFont="1" applyAlignment="1">
      <alignment horizontal="center" vertical="center"/>
    </xf>
    <xf numFmtId="49" fontId="5" fillId="0" borderId="12" xfId="0" applyNumberFormat="1" applyFont="1" applyBorder="1" applyAlignment="1">
      <alignment horizontal="center" vertical="center"/>
    </xf>
    <xf numFmtId="0" fontId="2" fillId="0" borderId="0" xfId="0" applyFont="1" applyAlignment="1">
      <alignment horizontal="left" vertical="center"/>
    </xf>
    <xf numFmtId="0" fontId="7" fillId="0" borderId="0" xfId="0" applyFont="1" applyBorder="1" applyAlignment="1">
      <alignment horizontal="left" vertical="center" wrapText="1"/>
    </xf>
    <xf numFmtId="0" fontId="5" fillId="2" borderId="5" xfId="0" applyFont="1" applyFill="1" applyBorder="1" applyAlignment="1">
      <alignment horizontal="center" vertical="center"/>
    </xf>
    <xf numFmtId="49" fontId="5" fillId="2" borderId="12"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0" fontId="2" fillId="2" borderId="0" xfId="0" applyFont="1" applyFill="1" applyAlignment="1">
      <alignment horizontal="left" vertical="center"/>
    </xf>
    <xf numFmtId="0" fontId="0" fillId="2" borderId="0" xfId="0" applyFill="1"/>
    <xf numFmtId="0" fontId="3" fillId="0" borderId="12" xfId="0" applyFont="1" applyBorder="1" applyAlignment="1">
      <alignment horizontal="center" vertical="center"/>
    </xf>
    <xf numFmtId="49" fontId="3"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49" fontId="2" fillId="0" borderId="12" xfId="0" applyNumberFormat="1" applyFont="1" applyBorder="1" applyAlignment="1">
      <alignment horizontal="center" vertical="center" wrapText="1"/>
    </xf>
    <xf numFmtId="0" fontId="1" fillId="0" borderId="0" xfId="0" applyFont="1"/>
    <xf numFmtId="3" fontId="2" fillId="0" borderId="0" xfId="0" applyNumberFormat="1" applyFont="1" applyBorder="1" applyAlignment="1">
      <alignment horizontal="left" vertical="center" wrapText="1"/>
    </xf>
    <xf numFmtId="4" fontId="2" fillId="2" borderId="0" xfId="0" applyNumberFormat="1" applyFont="1" applyFill="1" applyBorder="1" applyAlignment="1">
      <alignment horizontal="center"/>
    </xf>
    <xf numFmtId="0" fontId="4"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xf>
    <xf numFmtId="0" fontId="4" fillId="0" borderId="5" xfId="0" applyFont="1" applyBorder="1" applyAlignment="1">
      <alignment horizontal="center" vertical="center"/>
    </xf>
    <xf numFmtId="49" fontId="4" fillId="0" borderId="12" xfId="0" applyNumberFormat="1" applyFont="1" applyBorder="1" applyAlignment="1">
      <alignment horizontal="center" vertical="center"/>
    </xf>
    <xf numFmtId="0" fontId="4" fillId="0" borderId="5" xfId="0" applyFont="1" applyBorder="1" applyAlignment="1">
      <alignment horizontal="center" vertical="center" wrapText="1"/>
    </xf>
    <xf numFmtId="0" fontId="3" fillId="0" borderId="0" xfId="0" applyFont="1" applyAlignment="1">
      <alignment horizontal="left" vertical="center"/>
    </xf>
    <xf numFmtId="0" fontId="5"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0" fontId="3" fillId="2" borderId="0" xfId="0" applyFont="1" applyFill="1" applyAlignment="1">
      <alignment horizontal="center" vertical="center"/>
    </xf>
    <xf numFmtId="4" fontId="9" fillId="3" borderId="12" xfId="0" applyNumberFormat="1" applyFont="1" applyFill="1" applyBorder="1" applyAlignment="1">
      <alignment horizontal="center" vertical="center"/>
    </xf>
    <xf numFmtId="4" fontId="10" fillId="0" borderId="12" xfId="0" applyNumberFormat="1" applyFont="1" applyBorder="1" applyAlignment="1">
      <alignment horizontal="center" vertical="center"/>
    </xf>
    <xf numFmtId="4" fontId="10" fillId="0" borderId="12"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Alignment="1">
      <alignment horizontal="justify" vertical="center"/>
    </xf>
    <xf numFmtId="4" fontId="5" fillId="3" borderId="5" xfId="0" applyNumberFormat="1" applyFont="1" applyFill="1" applyBorder="1" applyAlignment="1">
      <alignment horizontal="center" vertical="center"/>
    </xf>
    <xf numFmtId="4" fontId="5" fillId="3" borderId="12" xfId="0" applyNumberFormat="1" applyFont="1" applyFill="1" applyBorder="1" applyAlignment="1">
      <alignment horizontal="center" vertical="center"/>
    </xf>
    <xf numFmtId="4" fontId="10" fillId="0" borderId="5" xfId="0" applyNumberFormat="1" applyFont="1" applyBorder="1" applyAlignment="1">
      <alignment horizontal="center" vertical="center" wrapText="1"/>
    </xf>
    <xf numFmtId="4" fontId="4" fillId="0" borderId="12" xfId="0" applyNumberFormat="1" applyFont="1" applyBorder="1" applyAlignment="1">
      <alignment horizontal="center" vertical="center"/>
    </xf>
    <xf numFmtId="4" fontId="4" fillId="2" borderId="12" xfId="0" applyNumberFormat="1" applyFont="1" applyFill="1" applyBorder="1" applyAlignment="1">
      <alignment horizontal="center" vertical="center" wrapText="1"/>
    </xf>
    <xf numFmtId="4" fontId="4"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4" fontId="15" fillId="0" borderId="5"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16" fillId="2"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17" fillId="0" borderId="0" xfId="0" applyFont="1" applyAlignment="1">
      <alignment horizontal="right" vertical="center" wrapText="1"/>
    </xf>
    <xf numFmtId="0" fontId="2" fillId="0" borderId="0" xfId="0" applyFont="1" applyAlignment="1">
      <alignment horizontal="left" vertical="center" wrapText="1"/>
    </xf>
    <xf numFmtId="0" fontId="3" fillId="0" borderId="0" xfId="0" applyFont="1" applyAlignment="1">
      <alignment vertical="center"/>
    </xf>
    <xf numFmtId="0" fontId="17" fillId="0" borderId="12" xfId="0" applyFont="1" applyFill="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left" vertical="center"/>
    </xf>
    <xf numFmtId="49" fontId="18" fillId="0" borderId="12" xfId="0" applyNumberFormat="1" applyFont="1" applyBorder="1" applyAlignment="1">
      <alignment horizontal="center" vertical="center"/>
    </xf>
    <xf numFmtId="0" fontId="18" fillId="0" borderId="12" xfId="0" applyFont="1" applyBorder="1" applyAlignment="1">
      <alignment horizontal="center" vertical="center"/>
    </xf>
    <xf numFmtId="2" fontId="0" fillId="0" borderId="0" xfId="0" applyNumberFormat="1"/>
    <xf numFmtId="0" fontId="3" fillId="0" borderId="0" xfId="0" applyFont="1" applyAlignment="1">
      <alignment horizontal="justify" vertical="center"/>
    </xf>
    <xf numFmtId="4" fontId="4" fillId="0" borderId="12" xfId="0" applyNumberFormat="1" applyFont="1" applyBorder="1" applyAlignment="1">
      <alignment horizontal="center" vertical="center" wrapText="1"/>
    </xf>
    <xf numFmtId="4" fontId="4" fillId="2" borderId="12" xfId="0" applyNumberFormat="1" applyFont="1" applyFill="1" applyBorder="1" applyAlignment="1">
      <alignment horizontal="center" vertical="center" wrapText="1"/>
    </xf>
    <xf numFmtId="3" fontId="4" fillId="0" borderId="4" xfId="0" applyNumberFormat="1" applyFont="1" applyBorder="1" applyAlignment="1">
      <alignment horizontal="left" vertical="center" wrapText="1"/>
    </xf>
    <xf numFmtId="3" fontId="4" fillId="0" borderId="11" xfId="0" applyNumberFormat="1" applyFont="1" applyBorder="1" applyAlignment="1">
      <alignment horizontal="left"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4" fontId="2" fillId="0" borderId="12" xfId="0" applyNumberFormat="1" applyFont="1" applyBorder="1" applyAlignment="1">
      <alignment horizontal="center" vertical="center" wrapText="1"/>
    </xf>
    <xf numFmtId="3" fontId="2" fillId="0" borderId="4" xfId="0" applyNumberFormat="1" applyFont="1" applyBorder="1" applyAlignment="1">
      <alignment horizontal="left" vertical="center" wrapText="1"/>
    </xf>
    <xf numFmtId="3" fontId="2" fillId="0" borderId="11" xfId="0" applyNumberFormat="1"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0" fillId="0" borderId="12" xfId="0" applyBorder="1" applyAlignment="1">
      <alignment horizontal="center" vertical="center" wrapText="1"/>
    </xf>
    <xf numFmtId="0" fontId="2" fillId="0" borderId="4" xfId="0" applyFont="1" applyBorder="1" applyAlignment="1">
      <alignment horizontal="left" vertical="center" wrapText="1"/>
    </xf>
    <xf numFmtId="0" fontId="0" fillId="0" borderId="4" xfId="0" applyBorder="1" applyAlignment="1">
      <alignment vertical="center" wrapText="1"/>
    </xf>
    <xf numFmtId="0" fontId="0" fillId="0" borderId="11" xfId="0" applyBorder="1" applyAlignment="1">
      <alignment vertical="center" wrapText="1"/>
    </xf>
    <xf numFmtId="3" fontId="2" fillId="0" borderId="8"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0" xfId="0" applyFont="1" applyAlignment="1">
      <alignment horizontal="left" vertical="center"/>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3" fillId="0" borderId="0" xfId="0" applyFont="1" applyAlignment="1">
      <alignment horizontal="center" vertical="center"/>
    </xf>
    <xf numFmtId="3" fontId="2" fillId="0" borderId="12" xfId="0" applyNumberFormat="1" applyFont="1" applyBorder="1" applyAlignment="1">
      <alignment horizontal="left" vertical="center" wrapText="1"/>
    </xf>
    <xf numFmtId="4" fontId="4" fillId="0" borderId="12" xfId="0" applyNumberFormat="1" applyFont="1" applyBorder="1" applyAlignment="1">
      <alignment horizontal="center" vertical="center" wrapText="1"/>
    </xf>
    <xf numFmtId="3" fontId="4" fillId="2" borderId="5" xfId="0" applyNumberFormat="1" applyFont="1" applyFill="1" applyBorder="1" applyAlignment="1">
      <alignment horizontal="center" vertical="center"/>
    </xf>
    <xf numFmtId="3" fontId="4" fillId="2" borderId="4" xfId="0" applyNumberFormat="1" applyFont="1" applyFill="1" applyBorder="1" applyAlignment="1">
      <alignment horizontal="center" vertical="center"/>
    </xf>
    <xf numFmtId="3" fontId="4" fillId="2" borderId="11"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0" fontId="5" fillId="0" borderId="12" xfId="0" applyFont="1" applyBorder="1" applyAlignment="1">
      <alignment horizontal="left" vertical="center" wrapText="1"/>
    </xf>
    <xf numFmtId="0" fontId="7" fillId="0" borderId="4" xfId="0" applyFont="1" applyBorder="1" applyAlignment="1">
      <alignment horizontal="left" vertical="center" wrapText="1"/>
    </xf>
    <xf numFmtId="3" fontId="4" fillId="0" borderId="5"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11" xfId="0" applyNumberFormat="1" applyFont="1" applyBorder="1" applyAlignment="1">
      <alignment horizontal="center" vertical="center"/>
    </xf>
    <xf numFmtId="3" fontId="5" fillId="0" borderId="12"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6" fillId="0" borderId="0" xfId="0" applyFont="1" applyAlignment="1">
      <alignment vertical="center"/>
    </xf>
    <xf numFmtId="0" fontId="5" fillId="0" borderId="12" xfId="0" applyFont="1" applyBorder="1" applyAlignment="1">
      <alignment horizontal="center" vertical="center" wrapText="1"/>
    </xf>
    <xf numFmtId="0" fontId="4" fillId="0" borderId="12" xfId="0" applyFont="1" applyBorder="1" applyAlignment="1">
      <alignment horizontal="left" vertical="center" wrapText="1"/>
    </xf>
    <xf numFmtId="3" fontId="4" fillId="0" borderId="12"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3" fontId="5" fillId="0" borderId="5"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11"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4" fillId="0" borderId="12" xfId="0" applyFont="1" applyBorder="1" applyAlignment="1">
      <alignment horizontal="center"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4" fontId="4" fillId="0" borderId="5" xfId="0" applyNumberFormat="1" applyFont="1" applyBorder="1" applyAlignment="1">
      <alignment horizontal="center" vertical="center"/>
    </xf>
    <xf numFmtId="4" fontId="4" fillId="0" borderId="4" xfId="0" applyNumberFormat="1" applyFont="1" applyBorder="1" applyAlignment="1">
      <alignment horizontal="center" vertical="center"/>
    </xf>
    <xf numFmtId="4" fontId="4" fillId="0" borderId="11" xfId="0" applyNumberFormat="1" applyFont="1" applyBorder="1" applyAlignment="1">
      <alignment horizontal="center" vertical="center"/>
    </xf>
    <xf numFmtId="49" fontId="4" fillId="2" borderId="5" xfId="0" applyNumberFormat="1" applyFont="1" applyFill="1" applyBorder="1" applyAlignment="1">
      <alignment horizontal="left" vertical="center"/>
    </xf>
    <xf numFmtId="49" fontId="4" fillId="2" borderId="4" xfId="0" applyNumberFormat="1" applyFont="1" applyFill="1" applyBorder="1" applyAlignment="1">
      <alignment horizontal="left" vertical="center"/>
    </xf>
    <xf numFmtId="4" fontId="0" fillId="0" borderId="12" xfId="0" applyNumberFormat="1" applyBorder="1" applyAlignment="1">
      <alignment horizontal="center" vertical="center" wrapText="1"/>
    </xf>
    <xf numFmtId="49" fontId="4" fillId="2" borderId="5"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49" fontId="4" fillId="2" borderId="12"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3" fillId="0" borderId="12" xfId="0" applyFont="1" applyBorder="1" applyAlignment="1">
      <alignment horizontal="center" vertical="center" wrapText="1"/>
    </xf>
    <xf numFmtId="3" fontId="2" fillId="0" borderId="12" xfId="0" applyNumberFormat="1" applyFont="1" applyBorder="1" applyAlignment="1">
      <alignment horizontal="center" vertical="center"/>
    </xf>
    <xf numFmtId="49" fontId="2" fillId="0" borderId="12" xfId="0" applyNumberFormat="1" applyFont="1" applyBorder="1" applyAlignment="1">
      <alignment horizontal="center" vertical="center"/>
    </xf>
    <xf numFmtId="0" fontId="3" fillId="0" borderId="12" xfId="0" applyFont="1" applyBorder="1" applyAlignment="1">
      <alignment horizontal="left" vertical="center" wrapText="1"/>
    </xf>
    <xf numFmtId="3" fontId="3" fillId="0" borderId="12"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2" fillId="0" borderId="0" xfId="0" applyFont="1" applyAlignment="1">
      <alignment horizontal="center" vertical="center"/>
    </xf>
    <xf numFmtId="3" fontId="2" fillId="2" borderId="12" xfId="0" applyNumberFormat="1" applyFont="1" applyFill="1" applyBorder="1" applyAlignment="1">
      <alignment horizontal="left" vertical="center" wrapText="1"/>
    </xf>
    <xf numFmtId="3" fontId="2" fillId="0" borderId="8" xfId="0" applyNumberFormat="1" applyFont="1" applyBorder="1" applyAlignment="1">
      <alignment horizontal="left" vertical="center" wrapText="1"/>
    </xf>
    <xf numFmtId="3" fontId="2" fillId="0" borderId="7" xfId="0" applyNumberFormat="1" applyFont="1" applyBorder="1" applyAlignment="1">
      <alignment horizontal="left" vertical="center" wrapText="1"/>
    </xf>
    <xf numFmtId="3" fontId="2" fillId="0" borderId="6" xfId="0" applyNumberFormat="1" applyFont="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3" fontId="2" fillId="2" borderId="8" xfId="0" applyNumberFormat="1" applyFont="1" applyFill="1" applyBorder="1" applyAlignment="1">
      <alignment horizontal="left" vertical="center" wrapText="1"/>
    </xf>
    <xf numFmtId="3" fontId="2" fillId="2" borderId="7" xfId="0" applyNumberFormat="1" applyFont="1" applyFill="1" applyBorder="1" applyAlignment="1">
      <alignment horizontal="left" vertical="center" wrapText="1"/>
    </xf>
    <xf numFmtId="3" fontId="2" fillId="2" borderId="6" xfId="0" applyNumberFormat="1" applyFont="1" applyFill="1" applyBorder="1" applyAlignment="1">
      <alignment horizontal="left" vertical="center" wrapText="1"/>
    </xf>
    <xf numFmtId="3" fontId="2" fillId="2" borderId="3" xfId="0" applyNumberFormat="1" applyFont="1" applyFill="1" applyBorder="1" applyAlignment="1">
      <alignment horizontal="left" vertical="center" wrapText="1"/>
    </xf>
    <xf numFmtId="3" fontId="2" fillId="2" borderId="2" xfId="0" applyNumberFormat="1" applyFont="1" applyFill="1" applyBorder="1" applyAlignment="1">
      <alignment horizontal="left" vertical="center" wrapText="1"/>
    </xf>
    <xf numFmtId="3" fontId="2" fillId="2" borderId="1" xfId="0" applyNumberFormat="1" applyFont="1" applyFill="1" applyBorder="1" applyAlignment="1">
      <alignment horizontal="left" vertical="center" wrapText="1"/>
    </xf>
    <xf numFmtId="3" fontId="2" fillId="2" borderId="5" xfId="0" applyNumberFormat="1" applyFont="1" applyFill="1" applyBorder="1" applyAlignment="1">
      <alignment horizontal="left" vertical="center" wrapText="1"/>
    </xf>
    <xf numFmtId="3" fontId="2" fillId="2" borderId="4" xfId="0" applyNumberFormat="1" applyFont="1" applyFill="1" applyBorder="1" applyAlignment="1">
      <alignment horizontal="left" vertical="center" wrapText="1"/>
    </xf>
    <xf numFmtId="3" fontId="2" fillId="2" borderId="11" xfId="0" applyNumberFormat="1" applyFont="1" applyFill="1" applyBorder="1" applyAlignment="1">
      <alignment horizontal="left" vertical="center" wrapText="1"/>
    </xf>
    <xf numFmtId="4" fontId="4" fillId="2" borderId="12" xfId="0" applyNumberFormat="1" applyFont="1" applyFill="1" applyBorder="1" applyAlignment="1">
      <alignment horizontal="center" vertical="center" wrapText="1"/>
    </xf>
    <xf numFmtId="4" fontId="7" fillId="0" borderId="12" xfId="0" applyNumberFormat="1"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4" fontId="2" fillId="2" borderId="5" xfId="0" applyNumberFormat="1" applyFont="1" applyFill="1" applyBorder="1" applyAlignment="1">
      <alignment horizontal="center" vertical="center"/>
    </xf>
    <xf numFmtId="4" fontId="2" fillId="2" borderId="4" xfId="0" applyNumberFormat="1" applyFont="1" applyFill="1" applyBorder="1" applyAlignment="1">
      <alignment horizontal="center" vertical="center"/>
    </xf>
    <xf numFmtId="4" fontId="2" fillId="2" borderId="11" xfId="0" applyNumberFormat="1" applyFont="1" applyFill="1" applyBorder="1" applyAlignment="1">
      <alignment horizontal="center" vertical="center"/>
    </xf>
    <xf numFmtId="3" fontId="2" fillId="0" borderId="5" xfId="0" applyNumberFormat="1" applyFont="1" applyBorder="1" applyAlignment="1">
      <alignment horizontal="left" vertical="center" wrapText="1"/>
    </xf>
    <xf numFmtId="0" fontId="6" fillId="0" borderId="0" xfId="0" applyFont="1" applyAlignment="1">
      <alignment horizontal="left"/>
    </xf>
    <xf numFmtId="0" fontId="6" fillId="0" borderId="0" xfId="0" applyFont="1" applyAlignment="1">
      <alignment horizontal="left" vertical="center"/>
    </xf>
    <xf numFmtId="49" fontId="5" fillId="2" borderId="5"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 fontId="2" fillId="2" borderId="12" xfId="0" applyNumberFormat="1" applyFont="1" applyFill="1" applyBorder="1" applyAlignment="1">
      <alignment horizontal="center" vertical="center" wrapText="1"/>
    </xf>
    <xf numFmtId="3" fontId="2" fillId="0" borderId="3" xfId="0" applyNumberFormat="1" applyFont="1" applyBorder="1" applyAlignment="1">
      <alignment horizontal="left" vertical="center" wrapText="1"/>
    </xf>
    <xf numFmtId="3" fontId="2" fillId="0" borderId="2" xfId="0" applyNumberFormat="1" applyFont="1" applyBorder="1" applyAlignment="1">
      <alignment horizontal="left" vertical="center" wrapText="1"/>
    </xf>
    <xf numFmtId="3" fontId="2" fillId="0" borderId="1" xfId="0" applyNumberFormat="1" applyFont="1" applyBorder="1" applyAlignment="1">
      <alignment horizontal="left"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2" fillId="2" borderId="5" xfId="0" applyNumberFormat="1" applyFont="1" applyFill="1" applyBorder="1" applyAlignment="1">
      <alignment horizontal="center"/>
    </xf>
    <xf numFmtId="4" fontId="2" fillId="2" borderId="4" xfId="0" applyNumberFormat="1" applyFont="1" applyFill="1" applyBorder="1" applyAlignment="1">
      <alignment horizontal="center"/>
    </xf>
    <xf numFmtId="4" fontId="2" fillId="2" borderId="11" xfId="0" applyNumberFormat="1" applyFont="1" applyFill="1" applyBorder="1" applyAlignment="1">
      <alignment horizontal="center"/>
    </xf>
    <xf numFmtId="0" fontId="3" fillId="0" borderId="0" xfId="0" applyFont="1" applyAlignment="1">
      <alignment horizontal="center" vertical="center" wrapText="1"/>
    </xf>
    <xf numFmtId="0" fontId="18" fillId="0" borderId="12" xfId="0" applyFont="1" applyBorder="1" applyAlignment="1">
      <alignment horizontal="right" vertical="center"/>
    </xf>
    <xf numFmtId="3" fontId="18" fillId="0" borderId="12" xfId="0" applyNumberFormat="1" applyFont="1" applyBorder="1" applyAlignment="1">
      <alignment horizontal="center"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1" fillId="0" borderId="12" xfId="0" applyFont="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3" fillId="2" borderId="0" xfId="0" applyFont="1" applyFill="1" applyAlignment="1">
      <alignment horizontal="center" vertical="center"/>
    </xf>
    <xf numFmtId="0" fontId="2" fillId="2" borderId="0" xfId="0" applyFont="1" applyFill="1" applyAlignment="1">
      <alignment horizontal="center" vertical="center"/>
    </xf>
    <xf numFmtId="0" fontId="6"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3" fontId="5" fillId="2" borderId="5"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0" fontId="13" fillId="0" borderId="12" xfId="0" applyFont="1" applyBorder="1" applyAlignment="1">
      <alignment horizontal="center" vertical="center" wrapText="1"/>
    </xf>
    <xf numFmtId="0" fontId="2" fillId="0" borderId="0" xfId="0" applyFont="1" applyBorder="1" applyAlignment="1">
      <alignment horizontal="left" vertical="center" wrapText="1"/>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1" xfId="0" applyFont="1" applyBorder="1" applyAlignment="1">
      <alignment horizontal="left" vertical="center"/>
    </xf>
    <xf numFmtId="0" fontId="2" fillId="0" borderId="0" xfId="0" applyFont="1" applyAlignment="1">
      <alignment horizontal="left" vertical="center" wrapText="1"/>
    </xf>
    <xf numFmtId="0" fontId="9" fillId="0" borderId="12" xfId="0" applyFont="1" applyBorder="1" applyAlignment="1">
      <alignment horizontal="left"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4" fontId="17" fillId="0" borderId="5" xfId="0" applyNumberFormat="1" applyFont="1" applyBorder="1" applyAlignment="1">
      <alignment horizontal="center" vertical="center"/>
    </xf>
    <xf numFmtId="4" fontId="17" fillId="0" borderId="11" xfId="0" applyNumberFormat="1" applyFont="1" applyBorder="1" applyAlignment="1">
      <alignment horizontal="center" vertical="center"/>
    </xf>
    <xf numFmtId="0" fontId="17" fillId="0" borderId="12" xfId="0" applyFont="1" applyBorder="1" applyAlignment="1">
      <alignment horizontal="left" vertical="center" wrapText="1"/>
    </xf>
    <xf numFmtId="0" fontId="3"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4" fontId="17" fillId="0" borderId="8" xfId="0" applyNumberFormat="1" applyFont="1" applyBorder="1" applyAlignment="1">
      <alignment horizontal="center" vertical="center"/>
    </xf>
    <xf numFmtId="4" fontId="17" fillId="0" borderId="6" xfId="0" applyNumberFormat="1" applyFont="1" applyBorder="1" applyAlignment="1">
      <alignment horizontal="center" vertical="center"/>
    </xf>
    <xf numFmtId="4" fontId="17" fillId="0" borderId="3" xfId="0" applyNumberFormat="1" applyFont="1" applyBorder="1" applyAlignment="1">
      <alignment horizontal="center" vertical="center"/>
    </xf>
    <xf numFmtId="4" fontId="17" fillId="0" borderId="1" xfId="0" applyNumberFormat="1" applyFont="1" applyBorder="1" applyAlignment="1">
      <alignment horizontal="center" vertical="center"/>
    </xf>
    <xf numFmtId="0" fontId="17" fillId="0" borderId="15"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8" xfId="0" applyFont="1" applyBorder="1" applyAlignment="1">
      <alignment horizontal="left" vertical="center" wrapText="1"/>
    </xf>
    <xf numFmtId="0" fontId="17" fillId="0" borderId="6" xfId="0" applyFont="1" applyBorder="1" applyAlignment="1">
      <alignment horizontal="left" vertical="center" wrapText="1"/>
    </xf>
    <xf numFmtId="0" fontId="17" fillId="0" borderId="3" xfId="0" applyFont="1" applyBorder="1" applyAlignment="1">
      <alignment horizontal="left" vertical="center" wrapText="1"/>
    </xf>
    <xf numFmtId="0" fontId="17" fillId="0" borderId="1" xfId="0" applyFont="1" applyBorder="1" applyAlignment="1">
      <alignment horizontal="left" vertical="center" wrapText="1"/>
    </xf>
    <xf numFmtId="0" fontId="18" fillId="0" borderId="12" xfId="0" applyFont="1" applyBorder="1" applyAlignment="1">
      <alignment horizontal="right" vertical="center" wrapText="1"/>
    </xf>
    <xf numFmtId="4" fontId="2" fillId="0" borderId="15" xfId="0" applyNumberFormat="1" applyFont="1" applyBorder="1" applyAlignment="1">
      <alignment horizontal="center" vertical="center" textRotation="90"/>
    </xf>
    <xf numFmtId="0" fontId="2" fillId="0" borderId="14" xfId="0" applyFont="1" applyBorder="1" applyAlignment="1">
      <alignment horizontal="center" vertical="center" textRotation="90"/>
    </xf>
    <xf numFmtId="0" fontId="2" fillId="0" borderId="13" xfId="0" applyFont="1" applyBorder="1" applyAlignment="1">
      <alignment horizontal="center" vertical="center" textRotation="90"/>
    </xf>
    <xf numFmtId="4" fontId="17" fillId="0" borderId="12" xfId="0" applyNumberFormat="1" applyFont="1" applyBorder="1" applyAlignment="1">
      <alignment horizontal="center" vertical="center"/>
    </xf>
  </cellXfs>
  <cellStyles count="30">
    <cellStyle name="br" xfId="1"/>
    <cellStyle name="col" xfId="2"/>
    <cellStyle name="st28" xfId="3"/>
    <cellStyle name="style0" xfId="4"/>
    <cellStyle name="td" xfId="5"/>
    <cellStyle name="tr" xfId="6"/>
    <cellStyle name="xl21" xfId="7"/>
    <cellStyle name="xl22" xfId="8"/>
    <cellStyle name="xl23" xfId="9"/>
    <cellStyle name="xl24" xfId="10"/>
    <cellStyle name="xl25" xfId="11"/>
    <cellStyle name="xl26" xfId="12"/>
    <cellStyle name="xl27" xfId="13"/>
    <cellStyle name="xl28" xfId="14"/>
    <cellStyle name="xl29" xfId="15"/>
    <cellStyle name="xl30" xfId="16"/>
    <cellStyle name="xl31" xfId="17"/>
    <cellStyle name="xl32" xfId="18"/>
    <cellStyle name="xl33" xfId="19"/>
    <cellStyle name="xl34" xfId="20"/>
    <cellStyle name="xl35" xfId="21"/>
    <cellStyle name="xl36" xfId="22"/>
    <cellStyle name="xl37" xfId="23"/>
    <cellStyle name="xl38" xfId="24"/>
    <cellStyle name="xl39" xfId="25"/>
    <cellStyle name="xl40" xfId="26"/>
    <cellStyle name="xl41" xfId="27"/>
    <cellStyle name="xl42" xfId="28"/>
    <cellStyle name="xl43" xfId="29"/>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060;&#1054;%2020018\&#1055;&#1086;&#1103;&#1089;&#1085;&#1080;&#1090;&#1077;&#1083;&#1100;&#1085;&#1072;&#1103;%20&#1079;&#1072;&#1087;&#1080;&#1089;&#1082;&#1072;%20&#1082;%20&#1057;&#1086;&#1074;&#1077;&#1090;&#109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01.2022 св.роспись"/>
      <sheetName val="08.02.2022 св.роспись"/>
      <sheetName val="28.03.2022 совет"/>
      <sheetName val="18.05.2022 св.роспись"/>
      <sheetName val="21.06.2022 св.роспись"/>
      <sheetName val="19.09.2022 Совет"/>
      <sheetName val="20.02.2021 св.роспись"/>
      <sheetName val="24.03.2021 св.роспись "/>
      <sheetName val="23.04.2021 совет"/>
      <sheetName val="10.06.2021 совет"/>
      <sheetName val="05.08.2021 св.роспись"/>
      <sheetName val="09.09.2021 св.роспись "/>
      <sheetName val="20.10.2021 св.роспись  "/>
      <sheetName val="10.11.2021 св.роспись   "/>
      <sheetName val="03.12.2021 совет"/>
      <sheetName val="15.12.2021 св.роспись"/>
      <sheetName val="30.12.2021 совет"/>
      <sheetName val="03.06.2020"/>
      <sheetName val="17.09.2020"/>
      <sheetName val="23.11.2020 "/>
      <sheetName val="23.12.2020 "/>
      <sheetName val="30.12.2020"/>
    </sheetNames>
    <sheetDataSet>
      <sheetData sheetId="0">
        <row r="25">
          <cell r="F25">
            <v>513100</v>
          </cell>
          <cell r="H25">
            <v>0</v>
          </cell>
        </row>
        <row r="29">
          <cell r="F29">
            <v>60000</v>
          </cell>
          <cell r="H29">
            <v>0</v>
          </cell>
        </row>
        <row r="32">
          <cell r="H32">
            <v>0</v>
          </cell>
        </row>
      </sheetData>
      <sheetData sheetId="1">
        <row r="25">
          <cell r="H25">
            <v>0</v>
          </cell>
          <cell r="I25">
            <v>513100</v>
          </cell>
        </row>
        <row r="29">
          <cell r="H29">
            <v>0</v>
          </cell>
          <cell r="I29">
            <v>60000</v>
          </cell>
        </row>
        <row r="32">
          <cell r="H32">
            <v>0</v>
          </cell>
          <cell r="I32">
            <v>23901732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58"/>
  <sheetViews>
    <sheetView tabSelected="1" view="pageBreakPreview" topLeftCell="A43" zoomScale="70" zoomScaleNormal="100" zoomScaleSheetLayoutView="70" workbookViewId="0">
      <selection activeCell="I44" sqref="I44"/>
    </sheetView>
  </sheetViews>
  <sheetFormatPr defaultColWidth="8.85546875" defaultRowHeight="15" x14ac:dyDescent="0.25"/>
  <cols>
    <col min="2" max="2" width="16.28515625" customWidth="1"/>
    <col min="4" max="4" width="11.42578125" customWidth="1"/>
    <col min="5" max="5" width="10.85546875" customWidth="1"/>
    <col min="6" max="6" width="19.85546875" customWidth="1"/>
    <col min="7" max="7" width="19" customWidth="1"/>
    <col min="8" max="8" width="20.28515625" customWidth="1"/>
    <col min="9" max="9" width="22.140625" customWidth="1"/>
    <col min="10" max="10" width="15.28515625" customWidth="1"/>
  </cols>
  <sheetData>
    <row r="1" spans="1:10" ht="18.75" x14ac:dyDescent="0.25">
      <c r="A1" s="114" t="s">
        <v>231</v>
      </c>
      <c r="B1" s="114"/>
      <c r="C1" s="114"/>
      <c r="D1" s="114"/>
      <c r="E1" s="114"/>
      <c r="F1" s="114"/>
      <c r="G1" s="114"/>
      <c r="H1" s="114"/>
      <c r="I1" s="114"/>
    </row>
    <row r="2" spans="1:10" ht="18.75" x14ac:dyDescent="0.25">
      <c r="A2" s="12"/>
    </row>
    <row r="3" spans="1:10" ht="18.75" x14ac:dyDescent="0.25">
      <c r="A3" s="177" t="s">
        <v>230</v>
      </c>
      <c r="B3" s="177"/>
      <c r="C3" s="177"/>
      <c r="D3" s="177"/>
      <c r="E3" s="177"/>
      <c r="F3" s="177"/>
      <c r="G3" s="177"/>
      <c r="H3" s="177"/>
      <c r="I3" s="177"/>
    </row>
    <row r="4" spans="1:10" ht="18.75" x14ac:dyDescent="0.25">
      <c r="A4" s="177" t="s">
        <v>229</v>
      </c>
      <c r="B4" s="177"/>
      <c r="C4" s="177"/>
      <c r="D4" s="177"/>
      <c r="E4" s="177"/>
      <c r="F4" s="177"/>
      <c r="G4" s="177"/>
      <c r="H4" s="177"/>
      <c r="I4" s="177"/>
    </row>
    <row r="5" spans="1:10" ht="30" customHeight="1" x14ac:dyDescent="0.25">
      <c r="A5" s="177" t="s">
        <v>228</v>
      </c>
      <c r="B5" s="177"/>
      <c r="C5" s="177"/>
      <c r="D5" s="177"/>
      <c r="E5" s="177"/>
      <c r="F5" s="177"/>
      <c r="G5" s="177"/>
      <c r="H5" s="177"/>
      <c r="I5" s="177"/>
    </row>
    <row r="6" spans="1:10" ht="18.75" x14ac:dyDescent="0.25">
      <c r="A6" s="177" t="s">
        <v>227</v>
      </c>
      <c r="B6" s="177"/>
      <c r="C6" s="177"/>
      <c r="D6" s="177"/>
      <c r="E6" s="177"/>
      <c r="F6" s="177"/>
      <c r="G6" s="177"/>
      <c r="H6" s="177"/>
      <c r="I6" s="177"/>
    </row>
    <row r="7" spans="1:10" ht="18.75" x14ac:dyDescent="0.25">
      <c r="A7" s="235"/>
      <c r="B7" s="235"/>
      <c r="C7" s="235"/>
      <c r="D7" s="235"/>
      <c r="E7" s="235"/>
      <c r="F7" s="235"/>
      <c r="G7" s="235"/>
      <c r="H7" s="235"/>
      <c r="I7" s="235"/>
    </row>
    <row r="8" spans="1:10" ht="18.75" x14ac:dyDescent="0.25">
      <c r="A8" s="225" t="s">
        <v>226</v>
      </c>
      <c r="B8" s="225"/>
      <c r="C8" s="225"/>
      <c r="D8" s="225"/>
      <c r="E8" s="225"/>
      <c r="F8" s="225"/>
      <c r="G8" s="225"/>
      <c r="H8" s="225"/>
      <c r="I8" s="225"/>
    </row>
    <row r="9" spans="1:10" ht="18.75" x14ac:dyDescent="0.25">
      <c r="A9" s="74"/>
    </row>
    <row r="10" spans="1:10" ht="18.75" x14ac:dyDescent="0.25">
      <c r="A10" s="114" t="s">
        <v>225</v>
      </c>
      <c r="B10" s="114"/>
      <c r="C10" s="114"/>
      <c r="D10" s="114"/>
      <c r="E10" s="114"/>
      <c r="F10" s="114"/>
      <c r="G10" s="114"/>
      <c r="H10" s="114"/>
      <c r="I10" s="114"/>
    </row>
    <row r="11" spans="1:10" ht="25.9" customHeight="1" x14ac:dyDescent="0.25">
      <c r="A11" s="74"/>
      <c r="J11" s="73">
        <f>686572038.06-692777884.66</f>
        <v>-6205846.6000000238</v>
      </c>
    </row>
    <row r="12" spans="1:10" ht="29.45" customHeight="1" x14ac:dyDescent="0.25">
      <c r="A12" s="226" t="s">
        <v>224</v>
      </c>
      <c r="B12" s="226"/>
      <c r="C12" s="226"/>
      <c r="D12" s="226"/>
      <c r="E12" s="227">
        <v>686572038</v>
      </c>
      <c r="F12" s="227"/>
      <c r="G12" s="26" t="s">
        <v>7</v>
      </c>
      <c r="H12" s="71" t="s">
        <v>223</v>
      </c>
      <c r="I12" s="70" t="s">
        <v>221</v>
      </c>
    </row>
    <row r="13" spans="1:10" ht="24" customHeight="1" x14ac:dyDescent="0.25">
      <c r="A13" s="226" t="s">
        <v>222</v>
      </c>
      <c r="B13" s="226"/>
      <c r="C13" s="226"/>
      <c r="D13" s="226"/>
      <c r="E13" s="227">
        <v>692777884</v>
      </c>
      <c r="F13" s="227"/>
      <c r="G13" s="26" t="s">
        <v>7</v>
      </c>
      <c r="H13" s="72">
        <v>66</v>
      </c>
      <c r="I13" s="70" t="s">
        <v>221</v>
      </c>
    </row>
    <row r="14" spans="1:10" ht="43.5" customHeight="1" x14ac:dyDescent="0.25">
      <c r="A14" s="272" t="s">
        <v>220</v>
      </c>
      <c r="B14" s="272"/>
      <c r="C14" s="272"/>
      <c r="D14" s="272"/>
      <c r="E14" s="227">
        <v>6205846</v>
      </c>
      <c r="F14" s="227"/>
      <c r="G14" s="26" t="s">
        <v>7</v>
      </c>
      <c r="H14" s="71" t="s">
        <v>219</v>
      </c>
      <c r="I14" s="70" t="s">
        <v>6</v>
      </c>
    </row>
    <row r="15" spans="1:10" ht="22.15" customHeight="1" x14ac:dyDescent="0.25">
      <c r="A15" s="256" t="s">
        <v>218</v>
      </c>
      <c r="B15" s="257"/>
      <c r="C15" s="257"/>
      <c r="D15" s="69"/>
      <c r="E15" s="262">
        <f>6205846.6-D17</f>
        <v>1310693</v>
      </c>
      <c r="F15" s="263"/>
      <c r="G15" s="266" t="s">
        <v>7</v>
      </c>
      <c r="H15" s="268" t="s">
        <v>217</v>
      </c>
      <c r="I15" s="269"/>
    </row>
    <row r="16" spans="1:10" ht="29.45" customHeight="1" x14ac:dyDescent="0.25">
      <c r="A16" s="258"/>
      <c r="B16" s="259"/>
      <c r="C16" s="259"/>
      <c r="D16" s="68"/>
      <c r="E16" s="264"/>
      <c r="F16" s="265"/>
      <c r="G16" s="267"/>
      <c r="H16" s="270"/>
      <c r="I16" s="271"/>
    </row>
    <row r="17" spans="1:9" ht="37.15" customHeight="1" x14ac:dyDescent="0.25">
      <c r="A17" s="258"/>
      <c r="B17" s="259"/>
      <c r="C17" s="259"/>
      <c r="D17" s="273">
        <f>E17+E18+E19+E20</f>
        <v>4895153.5999999996</v>
      </c>
      <c r="E17" s="276">
        <v>501185</v>
      </c>
      <c r="F17" s="276"/>
      <c r="G17" s="67" t="s">
        <v>7</v>
      </c>
      <c r="H17" s="254" t="s">
        <v>216</v>
      </c>
      <c r="I17" s="254"/>
    </row>
    <row r="18" spans="1:9" ht="51" customHeight="1" x14ac:dyDescent="0.25">
      <c r="A18" s="258"/>
      <c r="B18" s="259"/>
      <c r="C18" s="259"/>
      <c r="D18" s="274"/>
      <c r="E18" s="252">
        <v>447790</v>
      </c>
      <c r="F18" s="253"/>
      <c r="G18" s="67" t="s">
        <v>7</v>
      </c>
      <c r="H18" s="254" t="s">
        <v>216</v>
      </c>
      <c r="I18" s="254"/>
    </row>
    <row r="19" spans="1:9" ht="72" customHeight="1" x14ac:dyDescent="0.25">
      <c r="A19" s="258"/>
      <c r="B19" s="259"/>
      <c r="C19" s="259"/>
      <c r="D19" s="274"/>
      <c r="E19" s="252">
        <v>404078.6</v>
      </c>
      <c r="F19" s="253"/>
      <c r="G19" s="67" t="s">
        <v>7</v>
      </c>
      <c r="H19" s="254" t="s">
        <v>215</v>
      </c>
      <c r="I19" s="254"/>
    </row>
    <row r="20" spans="1:9" ht="45" customHeight="1" x14ac:dyDescent="0.25">
      <c r="A20" s="260"/>
      <c r="B20" s="261"/>
      <c r="C20" s="261"/>
      <c r="D20" s="275"/>
      <c r="E20" s="252">
        <v>3542100</v>
      </c>
      <c r="F20" s="253"/>
      <c r="G20" s="67" t="s">
        <v>7</v>
      </c>
      <c r="H20" s="254" t="s">
        <v>214</v>
      </c>
      <c r="I20" s="254"/>
    </row>
    <row r="21" spans="1:9" ht="17.45" customHeight="1" x14ac:dyDescent="0.25">
      <c r="A21" s="66"/>
    </row>
    <row r="22" spans="1:9" ht="51.6" customHeight="1" x14ac:dyDescent="0.25">
      <c r="A22" s="114" t="s">
        <v>213</v>
      </c>
      <c r="B22" s="114"/>
      <c r="C22" s="114"/>
      <c r="D22" s="114"/>
      <c r="E22" s="114"/>
      <c r="F22" s="114"/>
      <c r="G22" s="114"/>
      <c r="H22" s="114"/>
      <c r="I22" s="114"/>
    </row>
    <row r="23" spans="1:9" ht="27" customHeight="1" x14ac:dyDescent="0.25">
      <c r="A23" s="247" t="s">
        <v>212</v>
      </c>
      <c r="B23" s="247"/>
      <c r="C23" s="247"/>
      <c r="D23" s="247"/>
      <c r="E23" s="247"/>
      <c r="F23" s="247"/>
      <c r="G23" s="247"/>
      <c r="H23" s="247"/>
      <c r="I23" s="247"/>
    </row>
    <row r="24" spans="1:9" ht="19.149999999999999" customHeight="1" x14ac:dyDescent="0.25">
      <c r="A24" s="51"/>
    </row>
    <row r="25" spans="1:9" ht="33" customHeight="1" x14ac:dyDescent="0.25">
      <c r="A25" s="255" t="s">
        <v>15</v>
      </c>
      <c r="B25" s="255"/>
      <c r="C25" s="65"/>
      <c r="D25" s="65"/>
      <c r="E25" s="65"/>
      <c r="F25" s="65"/>
      <c r="G25" s="65"/>
      <c r="H25" s="65"/>
      <c r="I25" s="64" t="s">
        <v>211</v>
      </c>
    </row>
    <row r="26" spans="1:9" ht="35.1" customHeight="1" x14ac:dyDescent="0.25">
      <c r="A26" s="249" t="s">
        <v>159</v>
      </c>
      <c r="B26" s="250"/>
      <c r="C26" s="250"/>
      <c r="D26" s="251"/>
      <c r="E26" s="48" t="s">
        <v>210</v>
      </c>
      <c r="F26" s="49" t="s">
        <v>209</v>
      </c>
      <c r="G26" s="48" t="s">
        <v>155</v>
      </c>
      <c r="H26" s="48" t="s">
        <v>154</v>
      </c>
      <c r="I26" s="63" t="s">
        <v>208</v>
      </c>
    </row>
    <row r="27" spans="1:9" ht="84.6" customHeight="1" x14ac:dyDescent="0.25">
      <c r="A27" s="111" t="s">
        <v>207</v>
      </c>
      <c r="B27" s="112"/>
      <c r="C27" s="112"/>
      <c r="D27" s="113"/>
      <c r="E27" s="58" t="s">
        <v>206</v>
      </c>
      <c r="F27" s="57">
        <v>73451666</v>
      </c>
      <c r="G27" s="57">
        <v>-140900</v>
      </c>
      <c r="H27" s="55">
        <f t="shared" ref="H27:H48" si="0">G27+F27</f>
        <v>73310766</v>
      </c>
      <c r="I27" s="62" t="s">
        <v>196</v>
      </c>
    </row>
    <row r="28" spans="1:9" ht="132" customHeight="1" x14ac:dyDescent="0.25">
      <c r="A28" s="111" t="s">
        <v>205</v>
      </c>
      <c r="B28" s="112"/>
      <c r="C28" s="112"/>
      <c r="D28" s="113"/>
      <c r="E28" s="58" t="s">
        <v>204</v>
      </c>
      <c r="F28" s="57">
        <v>28100</v>
      </c>
      <c r="G28" s="57">
        <v>5900</v>
      </c>
      <c r="H28" s="55">
        <f t="shared" si="0"/>
        <v>34000</v>
      </c>
      <c r="I28" s="62" t="s">
        <v>196</v>
      </c>
    </row>
    <row r="29" spans="1:9" ht="94.15" customHeight="1" x14ac:dyDescent="0.25">
      <c r="A29" s="111" t="s">
        <v>203</v>
      </c>
      <c r="B29" s="112"/>
      <c r="C29" s="112"/>
      <c r="D29" s="113"/>
      <c r="E29" s="58" t="s">
        <v>202</v>
      </c>
      <c r="F29" s="57">
        <v>145000</v>
      </c>
      <c r="G29" s="57">
        <v>135000</v>
      </c>
      <c r="H29" s="55">
        <f t="shared" si="0"/>
        <v>280000</v>
      </c>
      <c r="I29" s="62" t="s">
        <v>196</v>
      </c>
    </row>
    <row r="30" spans="1:9" ht="84.6" customHeight="1" x14ac:dyDescent="0.25">
      <c r="A30" s="111" t="s">
        <v>201</v>
      </c>
      <c r="B30" s="112"/>
      <c r="C30" s="112"/>
      <c r="D30" s="113"/>
      <c r="E30" s="58" t="s">
        <v>200</v>
      </c>
      <c r="F30" s="57">
        <v>166000</v>
      </c>
      <c r="G30" s="57">
        <v>-116000</v>
      </c>
      <c r="H30" s="55">
        <f t="shared" si="0"/>
        <v>50000</v>
      </c>
      <c r="I30" s="61" t="s">
        <v>199</v>
      </c>
    </row>
    <row r="31" spans="1:9" ht="100.9" customHeight="1" x14ac:dyDescent="0.25">
      <c r="A31" s="111" t="s">
        <v>198</v>
      </c>
      <c r="B31" s="112"/>
      <c r="C31" s="112"/>
      <c r="D31" s="113"/>
      <c r="E31" s="58" t="s">
        <v>197</v>
      </c>
      <c r="F31" s="57">
        <v>112000</v>
      </c>
      <c r="G31" s="57">
        <v>2250</v>
      </c>
      <c r="H31" s="55">
        <f t="shared" si="0"/>
        <v>114250</v>
      </c>
      <c r="I31" s="62" t="s">
        <v>196</v>
      </c>
    </row>
    <row r="32" spans="1:9" ht="71.45" customHeight="1" x14ac:dyDescent="0.25">
      <c r="A32" s="111" t="s">
        <v>195</v>
      </c>
      <c r="B32" s="112"/>
      <c r="C32" s="112"/>
      <c r="D32" s="113"/>
      <c r="E32" s="58" t="s">
        <v>194</v>
      </c>
      <c r="F32" s="57">
        <v>57000</v>
      </c>
      <c r="G32" s="57">
        <v>-19660</v>
      </c>
      <c r="H32" s="55">
        <f t="shared" si="0"/>
        <v>37340</v>
      </c>
      <c r="I32" s="61" t="s">
        <v>191</v>
      </c>
    </row>
    <row r="33" spans="1:9" ht="87.6" customHeight="1" x14ac:dyDescent="0.25">
      <c r="A33" s="111" t="s">
        <v>193</v>
      </c>
      <c r="B33" s="112"/>
      <c r="C33" s="112"/>
      <c r="D33" s="113"/>
      <c r="E33" s="58" t="s">
        <v>192</v>
      </c>
      <c r="F33" s="57">
        <v>64000</v>
      </c>
      <c r="G33" s="57">
        <v>-64000</v>
      </c>
      <c r="H33" s="55">
        <f t="shared" si="0"/>
        <v>0</v>
      </c>
      <c r="I33" s="61" t="s">
        <v>191</v>
      </c>
    </row>
    <row r="34" spans="1:9" ht="66.599999999999994" customHeight="1" x14ac:dyDescent="0.25">
      <c r="A34" s="111" t="s">
        <v>190</v>
      </c>
      <c r="B34" s="112"/>
      <c r="C34" s="112"/>
      <c r="D34" s="113"/>
      <c r="E34" s="58" t="s">
        <v>189</v>
      </c>
      <c r="F34" s="57">
        <v>27921260.670000002</v>
      </c>
      <c r="G34" s="57">
        <v>3214294.74</v>
      </c>
      <c r="H34" s="55">
        <f t="shared" si="0"/>
        <v>31135555.410000004</v>
      </c>
      <c r="I34" s="61" t="s">
        <v>188</v>
      </c>
    </row>
    <row r="35" spans="1:9" ht="108" customHeight="1" x14ac:dyDescent="0.25">
      <c r="A35" s="111" t="s">
        <v>187</v>
      </c>
      <c r="B35" s="112"/>
      <c r="C35" s="112"/>
      <c r="D35" s="113"/>
      <c r="E35" s="58" t="s">
        <v>186</v>
      </c>
      <c r="F35" s="57">
        <v>0</v>
      </c>
      <c r="G35" s="57">
        <v>2550</v>
      </c>
      <c r="H35" s="55">
        <f t="shared" si="0"/>
        <v>2550</v>
      </c>
      <c r="I35" s="61" t="s">
        <v>179</v>
      </c>
    </row>
    <row r="36" spans="1:9" ht="100.15" customHeight="1" x14ac:dyDescent="0.25">
      <c r="A36" s="111" t="s">
        <v>185</v>
      </c>
      <c r="B36" s="112"/>
      <c r="C36" s="112"/>
      <c r="D36" s="113"/>
      <c r="E36" s="58" t="s">
        <v>184</v>
      </c>
      <c r="F36" s="57">
        <v>0</v>
      </c>
      <c r="G36" s="57">
        <v>2100</v>
      </c>
      <c r="H36" s="55">
        <f t="shared" si="0"/>
        <v>2100</v>
      </c>
      <c r="I36" s="61" t="s">
        <v>179</v>
      </c>
    </row>
    <row r="37" spans="1:9" ht="108.6" customHeight="1" x14ac:dyDescent="0.25">
      <c r="A37" s="111" t="s">
        <v>183</v>
      </c>
      <c r="B37" s="112"/>
      <c r="C37" s="112"/>
      <c r="D37" s="113"/>
      <c r="E37" s="58" t="s">
        <v>182</v>
      </c>
      <c r="F37" s="57">
        <v>0</v>
      </c>
      <c r="G37" s="57">
        <v>29330</v>
      </c>
      <c r="H37" s="55">
        <f t="shared" si="0"/>
        <v>29330</v>
      </c>
      <c r="I37" s="61" t="s">
        <v>179</v>
      </c>
    </row>
    <row r="38" spans="1:9" ht="108.6" customHeight="1" x14ac:dyDescent="0.25">
      <c r="A38" s="111" t="s">
        <v>181</v>
      </c>
      <c r="B38" s="112"/>
      <c r="C38" s="112"/>
      <c r="D38" s="113"/>
      <c r="E38" s="58" t="s">
        <v>180</v>
      </c>
      <c r="F38" s="57">
        <v>3000</v>
      </c>
      <c r="G38" s="57">
        <v>-3000</v>
      </c>
      <c r="H38" s="55">
        <f t="shared" si="0"/>
        <v>0</v>
      </c>
      <c r="I38" s="60" t="s">
        <v>179</v>
      </c>
    </row>
    <row r="39" spans="1:9" ht="120.75" customHeight="1" x14ac:dyDescent="0.25">
      <c r="A39" s="111" t="s">
        <v>178</v>
      </c>
      <c r="B39" s="112"/>
      <c r="C39" s="112"/>
      <c r="D39" s="113"/>
      <c r="E39" s="58" t="s">
        <v>177</v>
      </c>
      <c r="F39" s="57">
        <v>0</v>
      </c>
      <c r="G39" s="57">
        <v>2679786</v>
      </c>
      <c r="H39" s="55">
        <f t="shared" si="0"/>
        <v>2679786</v>
      </c>
      <c r="I39" s="60" t="s">
        <v>232</v>
      </c>
    </row>
    <row r="40" spans="1:9" ht="193.15" customHeight="1" x14ac:dyDescent="0.25">
      <c r="A40" s="111" t="s">
        <v>176</v>
      </c>
      <c r="B40" s="112"/>
      <c r="C40" s="112"/>
      <c r="D40" s="113"/>
      <c r="E40" s="58" t="s">
        <v>173</v>
      </c>
      <c r="F40" s="57">
        <v>0</v>
      </c>
      <c r="G40" s="57">
        <v>6385400.2999999998</v>
      </c>
      <c r="H40" s="55">
        <f t="shared" si="0"/>
        <v>6385400.2999999998</v>
      </c>
      <c r="I40" s="54" t="s">
        <v>175</v>
      </c>
    </row>
    <row r="41" spans="1:9" ht="169.9" customHeight="1" x14ac:dyDescent="0.25">
      <c r="A41" s="111" t="s">
        <v>174</v>
      </c>
      <c r="B41" s="112"/>
      <c r="C41" s="112"/>
      <c r="D41" s="113"/>
      <c r="E41" s="58" t="s">
        <v>173</v>
      </c>
      <c r="F41" s="57">
        <v>0</v>
      </c>
      <c r="G41" s="57">
        <v>9157500</v>
      </c>
      <c r="H41" s="55">
        <f t="shared" si="0"/>
        <v>9157500</v>
      </c>
      <c r="I41" s="54" t="s">
        <v>68</v>
      </c>
    </row>
    <row r="42" spans="1:9" ht="169.9" customHeight="1" x14ac:dyDescent="0.25">
      <c r="A42" s="111" t="s">
        <v>172</v>
      </c>
      <c r="B42" s="112"/>
      <c r="C42" s="112"/>
      <c r="D42" s="113"/>
      <c r="E42" s="58" t="s">
        <v>171</v>
      </c>
      <c r="F42" s="75">
        <v>303029</v>
      </c>
      <c r="G42" s="75">
        <v>107690</v>
      </c>
      <c r="H42" s="55">
        <f t="shared" si="0"/>
        <v>410719</v>
      </c>
      <c r="I42" s="59" t="s">
        <v>233</v>
      </c>
    </row>
    <row r="43" spans="1:9" ht="183" customHeight="1" x14ac:dyDescent="0.25">
      <c r="A43" s="111" t="s">
        <v>170</v>
      </c>
      <c r="B43" s="112"/>
      <c r="C43" s="112"/>
      <c r="D43" s="113"/>
      <c r="E43" s="58" t="s">
        <v>169</v>
      </c>
      <c r="F43" s="75">
        <v>163569000</v>
      </c>
      <c r="G43" s="76">
        <v>241100</v>
      </c>
      <c r="H43" s="55">
        <f t="shared" si="0"/>
        <v>163810100</v>
      </c>
      <c r="I43" s="54" t="s">
        <v>168</v>
      </c>
    </row>
    <row r="44" spans="1:9" ht="216" customHeight="1" x14ac:dyDescent="0.25">
      <c r="A44" s="111" t="s">
        <v>167</v>
      </c>
      <c r="B44" s="112"/>
      <c r="C44" s="112"/>
      <c r="D44" s="113"/>
      <c r="E44" s="58" t="s">
        <v>163</v>
      </c>
      <c r="F44" s="57">
        <v>0</v>
      </c>
      <c r="G44" s="56">
        <v>364000</v>
      </c>
      <c r="H44" s="55">
        <f t="shared" si="0"/>
        <v>364000</v>
      </c>
      <c r="I44" s="54" t="s">
        <v>166</v>
      </c>
    </row>
    <row r="45" spans="1:9" ht="128.44999999999999" customHeight="1" x14ac:dyDescent="0.25">
      <c r="A45" s="111" t="s">
        <v>165</v>
      </c>
      <c r="B45" s="112"/>
      <c r="C45" s="112"/>
      <c r="D45" s="113"/>
      <c r="E45" s="58" t="s">
        <v>163</v>
      </c>
      <c r="F45" s="57">
        <v>0</v>
      </c>
      <c r="G45" s="56">
        <v>3172000</v>
      </c>
      <c r="H45" s="55">
        <f t="shared" si="0"/>
        <v>3172000</v>
      </c>
      <c r="I45" s="54" t="s">
        <v>45</v>
      </c>
    </row>
    <row r="46" spans="1:9" ht="135" customHeight="1" x14ac:dyDescent="0.25">
      <c r="A46" s="111" t="s">
        <v>165</v>
      </c>
      <c r="B46" s="112"/>
      <c r="C46" s="112"/>
      <c r="D46" s="113"/>
      <c r="E46" s="58" t="s">
        <v>163</v>
      </c>
      <c r="F46" s="57">
        <v>0</v>
      </c>
      <c r="G46" s="56">
        <v>-2517300</v>
      </c>
      <c r="H46" s="55">
        <f t="shared" si="0"/>
        <v>-2517300</v>
      </c>
      <c r="I46" s="54" t="s">
        <v>39</v>
      </c>
    </row>
    <row r="47" spans="1:9" ht="184.15" customHeight="1" x14ac:dyDescent="0.25">
      <c r="A47" s="111" t="s">
        <v>164</v>
      </c>
      <c r="B47" s="112"/>
      <c r="C47" s="112"/>
      <c r="D47" s="113"/>
      <c r="E47" s="58" t="s">
        <v>163</v>
      </c>
      <c r="F47" s="57">
        <v>0</v>
      </c>
      <c r="G47" s="56">
        <v>2335349.61</v>
      </c>
      <c r="H47" s="55">
        <f t="shared" si="0"/>
        <v>2335349.61</v>
      </c>
      <c r="I47" s="54" t="s">
        <v>37</v>
      </c>
    </row>
    <row r="48" spans="1:9" ht="184.15" customHeight="1" x14ac:dyDescent="0.25">
      <c r="A48" s="111" t="s">
        <v>164</v>
      </c>
      <c r="B48" s="112"/>
      <c r="C48" s="112"/>
      <c r="D48" s="113"/>
      <c r="E48" s="58" t="s">
        <v>163</v>
      </c>
      <c r="F48" s="57">
        <v>0</v>
      </c>
      <c r="G48" s="56">
        <v>2698094.52</v>
      </c>
      <c r="H48" s="55">
        <f t="shared" si="0"/>
        <v>2698094.52</v>
      </c>
      <c r="I48" s="54" t="s">
        <v>38</v>
      </c>
    </row>
    <row r="49" spans="1:9" ht="35.450000000000003" customHeight="1" x14ac:dyDescent="0.25">
      <c r="A49" s="244" t="s">
        <v>129</v>
      </c>
      <c r="B49" s="245"/>
      <c r="C49" s="245"/>
      <c r="D49" s="245"/>
      <c r="E49" s="246"/>
      <c r="F49" s="53">
        <f>F48+F47+F46+F45+F44+F43+F42+F41+F40+F39+F38+F37+F36+F35+F34+F33+F32+F31+F30+F29+F28+F27</f>
        <v>265820055.67000002</v>
      </c>
      <c r="G49" s="53">
        <f>G48+G47+G46+G45+G44+G43+G42+G41+G40+G39+G38+G37+G36+G35+G34+G33+G32+G31+G30+G29+G28+G27</f>
        <v>27671485.170000002</v>
      </c>
      <c r="H49" s="53">
        <f>H48+H47+H46+H45+H44+H43+H42+H41+H40+H39+H38+H37+H36+H35+H34+H33+H32+H31+H30+H29+H28+H27</f>
        <v>293491540.84000003</v>
      </c>
      <c r="I49" s="52"/>
    </row>
    <row r="50" spans="1:9" s="23" customFormat="1" ht="9.75" customHeight="1" x14ac:dyDescent="0.25">
      <c r="A50" s="51"/>
      <c r="B50"/>
      <c r="C50"/>
      <c r="D50"/>
      <c r="E50"/>
      <c r="F50"/>
      <c r="G50"/>
      <c r="H50"/>
      <c r="I50"/>
    </row>
    <row r="51" spans="1:9" s="23" customFormat="1" ht="9.75" customHeight="1" x14ac:dyDescent="0.25">
      <c r="A51" s="51"/>
      <c r="B51"/>
      <c r="C51"/>
      <c r="D51"/>
      <c r="E51"/>
      <c r="F51"/>
      <c r="G51"/>
      <c r="H51"/>
      <c r="I51"/>
    </row>
    <row r="52" spans="1:9" s="23" customFormat="1" ht="28.9" customHeight="1" x14ac:dyDescent="0.25">
      <c r="A52" s="114" t="s">
        <v>162</v>
      </c>
      <c r="B52" s="114"/>
      <c r="C52" s="114"/>
      <c r="D52" s="114"/>
      <c r="E52" s="114"/>
      <c r="F52" s="114"/>
      <c r="G52" s="114"/>
      <c r="H52" s="114"/>
      <c r="I52" s="114"/>
    </row>
    <row r="53" spans="1:9" s="23" customFormat="1" ht="18.75" x14ac:dyDescent="0.25">
      <c r="A53" s="247" t="s">
        <v>161</v>
      </c>
      <c r="B53" s="247"/>
      <c r="C53" s="247"/>
      <c r="D53" s="247"/>
      <c r="E53" s="247"/>
      <c r="F53" s="247"/>
      <c r="G53" s="247"/>
      <c r="H53" s="247"/>
      <c r="I53" s="247"/>
    </row>
    <row r="54" spans="1:9" s="23" customFormat="1" ht="18.75" x14ac:dyDescent="0.25">
      <c r="A54" s="243" t="s">
        <v>160</v>
      </c>
      <c r="B54" s="243"/>
      <c r="C54" s="243"/>
      <c r="D54" s="243"/>
      <c r="E54" s="243"/>
      <c r="F54" s="243"/>
      <c r="G54" s="243"/>
      <c r="H54" s="243"/>
      <c r="I54" s="243"/>
    </row>
    <row r="55" spans="1:9" s="23" customFormat="1" ht="40.5" customHeight="1" x14ac:dyDescent="0.25">
      <c r="A55" s="4"/>
      <c r="B55" s="4"/>
      <c r="C55" s="4"/>
      <c r="D55" s="4"/>
      <c r="E55" s="4"/>
      <c r="F55" s="50" t="s">
        <v>15</v>
      </c>
      <c r="G55" s="4"/>
      <c r="H55" s="4"/>
      <c r="I55" s="4"/>
    </row>
    <row r="56" spans="1:9" s="23" customFormat="1" ht="36.6" customHeight="1" x14ac:dyDescent="0.25">
      <c r="A56" s="4"/>
      <c r="B56" s="4"/>
      <c r="C56" s="4"/>
      <c r="D56" s="4"/>
      <c r="E56" s="4"/>
      <c r="F56"/>
      <c r="G56" s="4"/>
      <c r="H56" s="4"/>
      <c r="I56" s="4"/>
    </row>
    <row r="57" spans="1:9" s="23" customFormat="1" ht="48" customHeight="1" x14ac:dyDescent="0.25">
      <c r="A57" s="242" t="s">
        <v>159</v>
      </c>
      <c r="B57" s="242"/>
      <c r="C57" s="242"/>
      <c r="D57" s="242"/>
      <c r="E57" s="48" t="s">
        <v>158</v>
      </c>
      <c r="F57" s="49" t="s">
        <v>157</v>
      </c>
      <c r="G57" s="49" t="s">
        <v>156</v>
      </c>
      <c r="H57" s="48" t="s">
        <v>155</v>
      </c>
      <c r="I57" s="48" t="s">
        <v>154</v>
      </c>
    </row>
    <row r="58" spans="1:9" s="23" customFormat="1" ht="18.75" customHeight="1" x14ac:dyDescent="0.25">
      <c r="A58" s="231" t="s">
        <v>153</v>
      </c>
      <c r="B58" s="231"/>
      <c r="C58" s="231"/>
      <c r="D58" s="231"/>
      <c r="E58" s="47" t="s">
        <v>152</v>
      </c>
      <c r="F58" s="46">
        <v>82089348.180000007</v>
      </c>
      <c r="G58" s="46">
        <v>81872116.189999998</v>
      </c>
      <c r="H58" s="45">
        <f>695714.98-635374.43</f>
        <v>60340.54999999993</v>
      </c>
      <c r="I58" s="45">
        <f t="shared" ref="I58:I69" si="1">H58+F58</f>
        <v>82149688.730000004</v>
      </c>
    </row>
    <row r="59" spans="1:9" s="23" customFormat="1" ht="18.75" customHeight="1" x14ac:dyDescent="0.25">
      <c r="A59" s="231" t="s">
        <v>151</v>
      </c>
      <c r="B59" s="231"/>
      <c r="C59" s="231"/>
      <c r="D59" s="231"/>
      <c r="E59" s="47" t="s">
        <v>150</v>
      </c>
      <c r="F59" s="46">
        <f>'[1]24.01.2022 св.роспись'!F25</f>
        <v>513100</v>
      </c>
      <c r="G59" s="46">
        <f>'[1]08.02.2022 св.роспись'!I25</f>
        <v>513100</v>
      </c>
      <c r="H59" s="45">
        <f>'[1]08.02.2022 св.роспись'!H25+'[1]24.01.2022 св.роспись'!H25</f>
        <v>0</v>
      </c>
      <c r="I59" s="45">
        <f t="shared" si="1"/>
        <v>513100</v>
      </c>
    </row>
    <row r="60" spans="1:9" s="23" customFormat="1" ht="59.45" customHeight="1" x14ac:dyDescent="0.25">
      <c r="A60" s="231" t="s">
        <v>149</v>
      </c>
      <c r="B60" s="231"/>
      <c r="C60" s="231"/>
      <c r="D60" s="231"/>
      <c r="E60" s="47" t="s">
        <v>148</v>
      </c>
      <c r="F60" s="46">
        <v>48451287.850000001</v>
      </c>
      <c r="G60" s="46">
        <v>30812683.859999999</v>
      </c>
      <c r="H60" s="45">
        <v>-18334318.969999999</v>
      </c>
      <c r="I60" s="45">
        <f t="shared" si="1"/>
        <v>30116968.880000003</v>
      </c>
    </row>
    <row r="61" spans="1:9" s="23" customFormat="1" ht="15" customHeight="1" x14ac:dyDescent="0.25">
      <c r="A61" s="231" t="s">
        <v>147</v>
      </c>
      <c r="B61" s="231"/>
      <c r="C61" s="231"/>
      <c r="D61" s="231"/>
      <c r="E61" s="47" t="s">
        <v>146</v>
      </c>
      <c r="F61" s="46">
        <v>23202233.789999999</v>
      </c>
      <c r="G61" s="46">
        <v>23203461.789999999</v>
      </c>
      <c r="H61" s="45">
        <v>108918</v>
      </c>
      <c r="I61" s="45">
        <f t="shared" si="1"/>
        <v>23311151.789999999</v>
      </c>
    </row>
    <row r="62" spans="1:9" s="23" customFormat="1" ht="22.15" customHeight="1" x14ac:dyDescent="0.25">
      <c r="A62" s="231" t="s">
        <v>145</v>
      </c>
      <c r="B62" s="231"/>
      <c r="C62" s="231"/>
      <c r="D62" s="231"/>
      <c r="E62" s="47" t="s">
        <v>144</v>
      </c>
      <c r="F62" s="46">
        <v>139542211.30000001</v>
      </c>
      <c r="G62" s="46">
        <v>166362483.88</v>
      </c>
      <c r="H62" s="45">
        <f>30680204.86</f>
        <v>30680204.859999999</v>
      </c>
      <c r="I62" s="45">
        <f t="shared" si="1"/>
        <v>170222416.16000003</v>
      </c>
    </row>
    <row r="63" spans="1:9" ht="18.600000000000001" customHeight="1" x14ac:dyDescent="0.25">
      <c r="A63" s="231" t="s">
        <v>143</v>
      </c>
      <c r="B63" s="231"/>
      <c r="C63" s="231"/>
      <c r="D63" s="231"/>
      <c r="E63" s="47" t="s">
        <v>142</v>
      </c>
      <c r="F63" s="46">
        <f>'[1]24.01.2022 св.роспись'!F29</f>
        <v>60000</v>
      </c>
      <c r="G63" s="46">
        <f>'[1]08.02.2022 св.роспись'!I29</f>
        <v>60000</v>
      </c>
      <c r="H63" s="45">
        <f>'[1]08.02.2022 св.роспись'!H29+'[1]24.01.2022 св.роспись'!H29</f>
        <v>0</v>
      </c>
      <c r="I63" s="45">
        <f t="shared" si="1"/>
        <v>60000</v>
      </c>
    </row>
    <row r="64" spans="1:9" ht="43.15" customHeight="1" x14ac:dyDescent="0.25">
      <c r="A64" s="231" t="s">
        <v>141</v>
      </c>
      <c r="B64" s="231"/>
      <c r="C64" s="231"/>
      <c r="D64" s="231"/>
      <c r="E64" s="47" t="s">
        <v>140</v>
      </c>
      <c r="F64" s="46">
        <v>289626469.72000003</v>
      </c>
      <c r="G64" s="46">
        <v>301999871.55000001</v>
      </c>
      <c r="H64" s="45">
        <f>112100+13061647.58</f>
        <v>13173747.58</v>
      </c>
      <c r="I64" s="45">
        <f t="shared" si="1"/>
        <v>302800217.30000001</v>
      </c>
    </row>
    <row r="65" spans="1:9" ht="21" customHeight="1" x14ac:dyDescent="0.25">
      <c r="A65" s="231" t="s">
        <v>139</v>
      </c>
      <c r="B65" s="231"/>
      <c r="C65" s="231"/>
      <c r="D65" s="231"/>
      <c r="E65" s="47" t="s">
        <v>138</v>
      </c>
      <c r="F65" s="46">
        <v>14349475.66</v>
      </c>
      <c r="G65" s="46">
        <v>15028553.66</v>
      </c>
      <c r="H65" s="45">
        <v>679078</v>
      </c>
      <c r="I65" s="45">
        <f t="shared" si="1"/>
        <v>15028553.66</v>
      </c>
    </row>
    <row r="66" spans="1:9" ht="18.75" customHeight="1" x14ac:dyDescent="0.25">
      <c r="A66" s="231" t="s">
        <v>137</v>
      </c>
      <c r="B66" s="231"/>
      <c r="C66" s="231"/>
      <c r="D66" s="231"/>
      <c r="E66" s="47" t="s">
        <v>136</v>
      </c>
      <c r="F66" s="46">
        <v>23901732</v>
      </c>
      <c r="G66" s="46">
        <f>'[1]08.02.2022 св.роспись'!I32</f>
        <v>23901732</v>
      </c>
      <c r="H66" s="45">
        <f>'[1]08.02.2022 св.роспись'!H32+'[1]24.01.2022 св.роспись'!H32</f>
        <v>0</v>
      </c>
      <c r="I66" s="45">
        <f t="shared" si="1"/>
        <v>23901732</v>
      </c>
    </row>
    <row r="67" spans="1:9" ht="23.45" customHeight="1" x14ac:dyDescent="0.25">
      <c r="A67" s="231" t="s">
        <v>135</v>
      </c>
      <c r="B67" s="231"/>
      <c r="C67" s="231"/>
      <c r="D67" s="231"/>
      <c r="E67" s="47" t="s">
        <v>134</v>
      </c>
      <c r="F67" s="46">
        <v>37773077.689999998</v>
      </c>
      <c r="G67" s="46">
        <v>37523077.689999998</v>
      </c>
      <c r="H67" s="45">
        <v>1095515.1499999999</v>
      </c>
      <c r="I67" s="45">
        <f t="shared" si="1"/>
        <v>38868592.839999996</v>
      </c>
    </row>
    <row r="68" spans="1:9" ht="44.45" customHeight="1" x14ac:dyDescent="0.25">
      <c r="A68" s="231" t="s">
        <v>133</v>
      </c>
      <c r="B68" s="231"/>
      <c r="C68" s="231"/>
      <c r="D68" s="231"/>
      <c r="E68" s="47" t="s">
        <v>132</v>
      </c>
      <c r="F68" s="46">
        <v>5597463.2999999998</v>
      </c>
      <c r="G68" s="46">
        <v>5665463.2999999998</v>
      </c>
      <c r="H68" s="45">
        <v>208000</v>
      </c>
      <c r="I68" s="45">
        <f t="shared" si="1"/>
        <v>5805463.2999999998</v>
      </c>
    </row>
    <row r="69" spans="1:9" ht="34.15" customHeight="1" x14ac:dyDescent="0.25">
      <c r="A69" s="231" t="s">
        <v>131</v>
      </c>
      <c r="B69" s="231"/>
      <c r="C69" s="231"/>
      <c r="D69" s="231"/>
      <c r="E69" s="47" t="s">
        <v>130</v>
      </c>
      <c r="F69" s="46">
        <v>0</v>
      </c>
      <c r="G69" s="46">
        <v>0</v>
      </c>
      <c r="H69" s="45">
        <v>0</v>
      </c>
      <c r="I69" s="45">
        <f t="shared" si="1"/>
        <v>0</v>
      </c>
    </row>
    <row r="70" spans="1:9" ht="18.75" customHeight="1" x14ac:dyDescent="0.25">
      <c r="A70" s="248" t="s">
        <v>129</v>
      </c>
      <c r="B70" s="248"/>
      <c r="C70" s="248"/>
      <c r="D70" s="248"/>
      <c r="E70" s="248"/>
      <c r="F70" s="44">
        <f>F68+F67+F66+F65+F64+F63+F62+F61+F60+F59+F58+F69</f>
        <v>665106399.49000001</v>
      </c>
      <c r="G70" s="44">
        <f>G68+G67+G66+G65+G64+G63+G62+G61+G60+G59+G58+G69</f>
        <v>686942543.91999984</v>
      </c>
      <c r="H70" s="44">
        <f>H68+H67+H66+H65+H64+H63+H62+H61+H60+H59+H58+H69</f>
        <v>27671485.170000006</v>
      </c>
      <c r="I70" s="44">
        <f>I68+I67+I66+I65+I64+I63+I62+I61+I60+I59+I58+I69</f>
        <v>692777884.65999997</v>
      </c>
    </row>
    <row r="71" spans="1:9" ht="21.6" customHeight="1" x14ac:dyDescent="0.25">
      <c r="A71" s="43"/>
      <c r="B71" s="43"/>
      <c r="C71" s="43"/>
      <c r="D71" s="43"/>
      <c r="E71" s="43"/>
      <c r="F71" s="43"/>
      <c r="G71" s="43"/>
      <c r="H71" s="43"/>
      <c r="I71" s="43"/>
    </row>
    <row r="72" spans="1:9" ht="21.6" customHeight="1" x14ac:dyDescent="0.25">
      <c r="A72" s="234" t="s">
        <v>128</v>
      </c>
      <c r="B72" s="234"/>
      <c r="C72" s="234"/>
      <c r="D72" s="234"/>
      <c r="E72" s="234"/>
      <c r="F72" s="234"/>
      <c r="G72" s="234"/>
      <c r="H72" s="234"/>
      <c r="I72" s="234"/>
    </row>
    <row r="73" spans="1:9" ht="11.45" customHeight="1" x14ac:dyDescent="0.25">
      <c r="A73" s="43"/>
      <c r="B73" s="23"/>
      <c r="C73" s="23"/>
      <c r="D73" s="23"/>
      <c r="E73" s="23"/>
      <c r="F73" s="23"/>
      <c r="G73" s="23"/>
      <c r="H73" s="23"/>
      <c r="I73" s="23"/>
    </row>
    <row r="74" spans="1:9" ht="16.899999999999999" customHeight="1" x14ac:dyDescent="0.25">
      <c r="A74" s="235" t="s">
        <v>127</v>
      </c>
      <c r="B74" s="235"/>
      <c r="C74" s="235"/>
      <c r="D74" s="235"/>
      <c r="E74" s="235"/>
      <c r="F74" s="235"/>
      <c r="G74" s="235"/>
      <c r="H74" s="235"/>
      <c r="I74" s="235"/>
    </row>
    <row r="75" spans="1:9" ht="22.15" customHeight="1" x14ac:dyDescent="0.25">
      <c r="A75" s="236" t="s">
        <v>15</v>
      </c>
      <c r="B75" s="236"/>
      <c r="C75" s="236"/>
      <c r="D75" s="236"/>
      <c r="E75" s="236"/>
      <c r="F75" s="236"/>
      <c r="G75" s="236"/>
      <c r="H75" s="236"/>
      <c r="I75" s="236"/>
    </row>
    <row r="76" spans="1:9" ht="45.6" customHeight="1" x14ac:dyDescent="0.25">
      <c r="A76" s="228" t="s">
        <v>14</v>
      </c>
      <c r="B76" s="230"/>
      <c r="C76" s="228" t="s">
        <v>13</v>
      </c>
      <c r="D76" s="229"/>
      <c r="E76" s="229"/>
      <c r="F76" s="229"/>
      <c r="G76" s="229"/>
      <c r="H76" s="229"/>
      <c r="I76" s="230"/>
    </row>
    <row r="77" spans="1:9" ht="24.6" customHeight="1" x14ac:dyDescent="0.25">
      <c r="A77" s="232" t="s">
        <v>12</v>
      </c>
      <c r="B77" s="233"/>
      <c r="C77" s="117">
        <v>60340</v>
      </c>
      <c r="D77" s="118"/>
      <c r="E77" s="119"/>
      <c r="F77" s="120" t="s">
        <v>7</v>
      </c>
      <c r="G77" s="121"/>
      <c r="H77" s="21" t="s">
        <v>126</v>
      </c>
      <c r="I77" s="42" t="s">
        <v>6</v>
      </c>
    </row>
    <row r="78" spans="1:9" ht="20.45" customHeight="1" x14ac:dyDescent="0.25">
      <c r="A78" s="232" t="s">
        <v>10</v>
      </c>
      <c r="B78" s="233"/>
      <c r="C78" s="117" t="s">
        <v>9</v>
      </c>
      <c r="D78" s="118"/>
      <c r="E78" s="119"/>
      <c r="F78" s="120" t="s">
        <v>7</v>
      </c>
      <c r="G78" s="121"/>
      <c r="H78" s="9" t="s">
        <v>9</v>
      </c>
      <c r="I78" s="19" t="s">
        <v>6</v>
      </c>
    </row>
    <row r="79" spans="1:9" ht="18" customHeight="1" x14ac:dyDescent="0.25">
      <c r="A79" s="237" t="s">
        <v>8</v>
      </c>
      <c r="B79" s="238"/>
      <c r="C79" s="239">
        <v>82149688.730000004</v>
      </c>
      <c r="D79" s="240"/>
      <c r="E79" s="241"/>
      <c r="F79" s="204" t="s">
        <v>7</v>
      </c>
      <c r="G79" s="205"/>
      <c r="H79" s="17" t="s">
        <v>125</v>
      </c>
      <c r="I79" s="41" t="s">
        <v>6</v>
      </c>
    </row>
    <row r="80" spans="1:9" ht="42" customHeight="1" x14ac:dyDescent="0.25">
      <c r="A80" s="216" t="s">
        <v>5</v>
      </c>
      <c r="B80" s="217"/>
      <c r="C80" s="198">
        <f>-654700-92598.99</f>
        <v>-747298.99</v>
      </c>
      <c r="D80" s="199"/>
      <c r="E80" s="200"/>
      <c r="F80" s="115" t="s">
        <v>124</v>
      </c>
      <c r="G80" s="115"/>
      <c r="H80" s="115"/>
      <c r="I80" s="115"/>
    </row>
    <row r="81" spans="1:9" ht="55.15" customHeight="1" x14ac:dyDescent="0.25">
      <c r="A81" s="218"/>
      <c r="B81" s="219"/>
      <c r="C81" s="198">
        <v>500400</v>
      </c>
      <c r="D81" s="199"/>
      <c r="E81" s="200"/>
      <c r="F81" s="115" t="s">
        <v>123</v>
      </c>
      <c r="G81" s="115"/>
      <c r="H81" s="115"/>
      <c r="I81" s="115"/>
    </row>
    <row r="82" spans="1:9" ht="36.6" customHeight="1" x14ac:dyDescent="0.25">
      <c r="A82" s="218"/>
      <c r="B82" s="219"/>
      <c r="C82" s="198">
        <v>50400</v>
      </c>
      <c r="D82" s="199"/>
      <c r="E82" s="200"/>
      <c r="F82" s="115" t="s">
        <v>122</v>
      </c>
      <c r="G82" s="115"/>
      <c r="H82" s="115"/>
      <c r="I82" s="115"/>
    </row>
    <row r="83" spans="1:9" ht="30.6" customHeight="1" x14ac:dyDescent="0.25">
      <c r="A83" s="218"/>
      <c r="B83" s="219"/>
      <c r="C83" s="198">
        <v>180495</v>
      </c>
      <c r="D83" s="199"/>
      <c r="E83" s="200"/>
      <c r="F83" s="115" t="s">
        <v>121</v>
      </c>
      <c r="G83" s="115"/>
      <c r="H83" s="115"/>
      <c r="I83" s="115"/>
    </row>
    <row r="84" spans="1:9" ht="61.15" customHeight="1" x14ac:dyDescent="0.3">
      <c r="A84" s="218"/>
      <c r="B84" s="219"/>
      <c r="C84" s="222">
        <v>-1228</v>
      </c>
      <c r="D84" s="223"/>
      <c r="E84" s="224"/>
      <c r="F84" s="115" t="s">
        <v>120</v>
      </c>
      <c r="G84" s="115"/>
      <c r="H84" s="115"/>
      <c r="I84" s="115"/>
    </row>
    <row r="85" spans="1:9" ht="36.6" customHeight="1" x14ac:dyDescent="0.25">
      <c r="A85" s="218"/>
      <c r="B85" s="219"/>
      <c r="C85" s="198">
        <v>-200000</v>
      </c>
      <c r="D85" s="199"/>
      <c r="E85" s="200"/>
      <c r="F85" s="115" t="s">
        <v>119</v>
      </c>
      <c r="G85" s="115"/>
      <c r="H85" s="115"/>
      <c r="I85" s="115"/>
    </row>
    <row r="86" spans="1:9" ht="41.45" customHeight="1" x14ac:dyDescent="0.25">
      <c r="A86" s="218"/>
      <c r="B86" s="219"/>
      <c r="C86" s="198">
        <f>-361281.54+20000</f>
        <v>-341281.54</v>
      </c>
      <c r="D86" s="199"/>
      <c r="E86" s="200"/>
      <c r="F86" s="191" t="s">
        <v>118</v>
      </c>
      <c r="G86" s="192"/>
      <c r="H86" s="192"/>
      <c r="I86" s="193"/>
    </row>
    <row r="87" spans="1:9" ht="51" customHeight="1" x14ac:dyDescent="0.25">
      <c r="A87" s="218"/>
      <c r="B87" s="219"/>
      <c r="C87" s="198">
        <v>-76092.289999999994</v>
      </c>
      <c r="D87" s="199"/>
      <c r="E87" s="200"/>
      <c r="F87" s="191" t="s">
        <v>117</v>
      </c>
      <c r="G87" s="192"/>
      <c r="H87" s="192"/>
      <c r="I87" s="193"/>
    </row>
    <row r="88" spans="1:9" ht="58.9" customHeight="1" x14ac:dyDescent="0.25">
      <c r="A88" s="218"/>
      <c r="B88" s="219"/>
      <c r="C88" s="198">
        <v>-768.61</v>
      </c>
      <c r="D88" s="199"/>
      <c r="E88" s="200"/>
      <c r="F88" s="191" t="s">
        <v>116</v>
      </c>
      <c r="G88" s="192"/>
      <c r="H88" s="192"/>
      <c r="I88" s="193"/>
    </row>
    <row r="89" spans="1:9" ht="41.45" customHeight="1" x14ac:dyDescent="0.25">
      <c r="A89" s="218"/>
      <c r="B89" s="219"/>
      <c r="C89" s="198">
        <v>695714.98</v>
      </c>
      <c r="D89" s="199"/>
      <c r="E89" s="200"/>
      <c r="F89" s="191" t="s">
        <v>115</v>
      </c>
      <c r="G89" s="192"/>
      <c r="H89" s="192"/>
      <c r="I89" s="193"/>
    </row>
    <row r="90" spans="1:9" ht="18" customHeight="1" x14ac:dyDescent="0.25">
      <c r="A90" s="218"/>
      <c r="B90" s="219"/>
      <c r="C90" s="198">
        <v>10280</v>
      </c>
      <c r="D90" s="199"/>
      <c r="E90" s="200"/>
      <c r="F90" s="179" t="s">
        <v>114</v>
      </c>
      <c r="G90" s="180"/>
      <c r="H90" s="180"/>
      <c r="I90" s="181"/>
    </row>
    <row r="91" spans="1:9" ht="55.15" customHeight="1" x14ac:dyDescent="0.25">
      <c r="A91" s="218"/>
      <c r="B91" s="219"/>
      <c r="C91" s="198">
        <v>-10280</v>
      </c>
      <c r="D91" s="199"/>
      <c r="E91" s="200"/>
      <c r="F91" s="182"/>
      <c r="G91" s="183"/>
      <c r="H91" s="183"/>
      <c r="I91" s="184"/>
    </row>
    <row r="92" spans="1:9" ht="18" customHeight="1" x14ac:dyDescent="0.25">
      <c r="A92" s="218"/>
      <c r="B92" s="219"/>
      <c r="C92" s="198">
        <v>3861</v>
      </c>
      <c r="D92" s="199"/>
      <c r="E92" s="200"/>
      <c r="F92" s="179" t="s">
        <v>113</v>
      </c>
      <c r="G92" s="180"/>
      <c r="H92" s="180"/>
      <c r="I92" s="181"/>
    </row>
    <row r="93" spans="1:9" ht="23.45" customHeight="1" x14ac:dyDescent="0.25">
      <c r="A93" s="220"/>
      <c r="B93" s="221"/>
      <c r="C93" s="198">
        <v>-3861</v>
      </c>
      <c r="D93" s="199"/>
      <c r="E93" s="200"/>
      <c r="F93" s="182"/>
      <c r="G93" s="183"/>
      <c r="H93" s="183"/>
      <c r="I93" s="184"/>
    </row>
    <row r="94" spans="1:9" ht="58.15" customHeight="1" x14ac:dyDescent="0.25">
      <c r="A94" s="114" t="s">
        <v>112</v>
      </c>
      <c r="B94" s="114"/>
      <c r="C94" s="114"/>
      <c r="D94" s="114"/>
      <c r="E94" s="114"/>
      <c r="F94" s="114"/>
      <c r="G94" s="114"/>
      <c r="H94" s="114"/>
      <c r="I94" s="114"/>
    </row>
    <row r="95" spans="1:9" ht="19.899999999999999" customHeight="1" x14ac:dyDescent="0.25">
      <c r="A95" s="177" t="s">
        <v>111</v>
      </c>
      <c r="B95" s="177"/>
      <c r="C95" s="177"/>
      <c r="D95" s="177"/>
      <c r="E95" s="177"/>
      <c r="F95" s="177"/>
      <c r="G95" s="177"/>
      <c r="H95" s="177"/>
      <c r="I95" s="177"/>
    </row>
    <row r="96" spans="1:9" ht="39.6" customHeight="1" x14ac:dyDescent="0.25">
      <c r="A96" s="203" t="s">
        <v>15</v>
      </c>
      <c r="B96" s="203"/>
      <c r="C96" s="203"/>
      <c r="D96" s="203"/>
      <c r="E96" s="203"/>
      <c r="F96" s="203"/>
      <c r="G96" s="203"/>
      <c r="H96" s="203"/>
      <c r="I96" s="203"/>
    </row>
    <row r="97" spans="1:9" ht="31.5" customHeight="1" x14ac:dyDescent="0.25">
      <c r="A97" s="134" t="s">
        <v>14</v>
      </c>
      <c r="B97" s="135"/>
      <c r="C97" s="134" t="s">
        <v>13</v>
      </c>
      <c r="D97" s="136"/>
      <c r="E97" s="136"/>
      <c r="F97" s="136"/>
      <c r="G97" s="136"/>
      <c r="H97" s="136"/>
      <c r="I97" s="135"/>
    </row>
    <row r="98" spans="1:9" ht="27" customHeight="1" x14ac:dyDescent="0.25">
      <c r="A98" s="137" t="s">
        <v>12</v>
      </c>
      <c r="B98" s="138"/>
      <c r="C98" s="117" t="s">
        <v>9</v>
      </c>
      <c r="D98" s="118"/>
      <c r="E98" s="119"/>
      <c r="F98" s="120" t="s">
        <v>7</v>
      </c>
      <c r="G98" s="121"/>
      <c r="H98" s="9" t="s">
        <v>9</v>
      </c>
      <c r="I98" s="42" t="s">
        <v>6</v>
      </c>
    </row>
    <row r="99" spans="1:9" ht="27.6" customHeight="1" x14ac:dyDescent="0.25">
      <c r="A99" s="137" t="s">
        <v>10</v>
      </c>
      <c r="B99" s="138"/>
      <c r="C99" s="124">
        <v>18334318</v>
      </c>
      <c r="D99" s="125"/>
      <c r="E99" s="126"/>
      <c r="F99" s="120" t="s">
        <v>7</v>
      </c>
      <c r="G99" s="121"/>
      <c r="H99" s="21" t="s">
        <v>110</v>
      </c>
      <c r="I99" s="19" t="s">
        <v>6</v>
      </c>
    </row>
    <row r="100" spans="1:9" ht="18" customHeight="1" x14ac:dyDescent="0.25">
      <c r="A100" s="139" t="s">
        <v>8</v>
      </c>
      <c r="B100" s="140"/>
      <c r="C100" s="141">
        <v>30812683</v>
      </c>
      <c r="D100" s="142"/>
      <c r="E100" s="143"/>
      <c r="F100" s="204" t="s">
        <v>7</v>
      </c>
      <c r="G100" s="205"/>
      <c r="H100" s="17" t="s">
        <v>101</v>
      </c>
      <c r="I100" s="41" t="s">
        <v>6</v>
      </c>
    </row>
    <row r="101" spans="1:9" ht="81.599999999999994" customHeight="1" x14ac:dyDescent="0.25">
      <c r="A101" s="210" t="s">
        <v>5</v>
      </c>
      <c r="B101" s="211"/>
      <c r="C101" s="206">
        <f>-17348603.99-290000-695714.98</f>
        <v>-18334318.969999999</v>
      </c>
      <c r="D101" s="206"/>
      <c r="E101" s="206"/>
      <c r="F101" s="178" t="s">
        <v>109</v>
      </c>
      <c r="G101" s="178"/>
      <c r="H101" s="178"/>
      <c r="I101" s="178"/>
    </row>
    <row r="102" spans="1:9" ht="33.6" customHeight="1" x14ac:dyDescent="0.25">
      <c r="A102" s="212"/>
      <c r="B102" s="213"/>
      <c r="C102" s="206">
        <v>-10000</v>
      </c>
      <c r="D102" s="206"/>
      <c r="E102" s="206"/>
      <c r="F102" s="179" t="s">
        <v>108</v>
      </c>
      <c r="G102" s="180"/>
      <c r="H102" s="180"/>
      <c r="I102" s="181"/>
    </row>
    <row r="103" spans="1:9" ht="48" customHeight="1" x14ac:dyDescent="0.25">
      <c r="A103" s="214"/>
      <c r="B103" s="215"/>
      <c r="C103" s="206">
        <v>10000</v>
      </c>
      <c r="D103" s="206"/>
      <c r="E103" s="206"/>
      <c r="F103" s="207"/>
      <c r="G103" s="208"/>
      <c r="H103" s="208"/>
      <c r="I103" s="209"/>
    </row>
    <row r="104" spans="1:9" ht="18" customHeight="1" x14ac:dyDescent="0.25">
      <c r="A104" s="33"/>
      <c r="B104" s="33"/>
      <c r="C104" s="2"/>
      <c r="D104" s="2"/>
      <c r="E104" s="2"/>
      <c r="F104" s="1"/>
      <c r="G104" s="1"/>
      <c r="H104" s="1"/>
      <c r="I104" s="1"/>
    </row>
    <row r="105" spans="1:9" ht="18" customHeight="1" x14ac:dyDescent="0.25">
      <c r="A105" s="114" t="s">
        <v>107</v>
      </c>
      <c r="B105" s="114"/>
      <c r="C105" s="114"/>
      <c r="D105" s="114"/>
      <c r="E105" s="114"/>
      <c r="F105" s="114"/>
      <c r="G105" s="114"/>
      <c r="H105" s="114"/>
      <c r="I105" s="114"/>
    </row>
    <row r="106" spans="1:9" ht="18" customHeight="1" x14ac:dyDescent="0.25">
      <c r="A106" s="177" t="s">
        <v>106</v>
      </c>
      <c r="B106" s="177"/>
      <c r="C106" s="177"/>
      <c r="D106" s="177"/>
      <c r="E106" s="177"/>
      <c r="F106" s="177"/>
      <c r="G106" s="177"/>
      <c r="H106" s="177"/>
      <c r="I106" s="177"/>
    </row>
    <row r="107" spans="1:9" ht="18" customHeight="1" x14ac:dyDescent="0.25">
      <c r="A107" s="203" t="s">
        <v>15</v>
      </c>
      <c r="B107" s="203"/>
      <c r="C107" s="203"/>
      <c r="D107" s="203"/>
      <c r="E107" s="203"/>
      <c r="F107" s="203"/>
      <c r="G107" s="203"/>
      <c r="H107" s="203"/>
      <c r="I107" s="203"/>
    </row>
    <row r="108" spans="1:9" ht="18.75" x14ac:dyDescent="0.25">
      <c r="A108" s="40"/>
      <c r="B108" s="40"/>
      <c r="C108" s="40"/>
      <c r="D108" s="40"/>
      <c r="E108" s="40"/>
      <c r="F108" s="40"/>
      <c r="G108" s="40"/>
      <c r="H108" s="40"/>
      <c r="I108" s="40"/>
    </row>
    <row r="109" spans="1:9" ht="18.75" x14ac:dyDescent="0.25">
      <c r="A109" s="130" t="s">
        <v>14</v>
      </c>
      <c r="B109" s="130"/>
      <c r="C109" s="130" t="s">
        <v>13</v>
      </c>
      <c r="D109" s="130"/>
      <c r="E109" s="130"/>
      <c r="F109" s="130"/>
      <c r="G109" s="130"/>
      <c r="H109" s="130"/>
      <c r="I109" s="130"/>
    </row>
    <row r="110" spans="1:9" ht="18.75" x14ac:dyDescent="0.25">
      <c r="A110" s="131" t="s">
        <v>12</v>
      </c>
      <c r="B110" s="131"/>
      <c r="C110" s="132">
        <v>108918</v>
      </c>
      <c r="D110" s="132"/>
      <c r="E110" s="132"/>
      <c r="F110" s="133" t="s">
        <v>7</v>
      </c>
      <c r="G110" s="133"/>
      <c r="H110" s="11" t="s">
        <v>11</v>
      </c>
      <c r="I110" s="39" t="s">
        <v>6</v>
      </c>
    </row>
    <row r="111" spans="1:9" ht="18.75" x14ac:dyDescent="0.25">
      <c r="A111" s="131" t="s">
        <v>10</v>
      </c>
      <c r="B111" s="131"/>
      <c r="C111" s="132" t="s">
        <v>9</v>
      </c>
      <c r="D111" s="132"/>
      <c r="E111" s="132"/>
      <c r="F111" s="133" t="s">
        <v>7</v>
      </c>
      <c r="G111" s="133"/>
      <c r="H111" s="38" t="s">
        <v>9</v>
      </c>
      <c r="I111" s="37" t="s">
        <v>6</v>
      </c>
    </row>
    <row r="112" spans="1:9" ht="18.75" x14ac:dyDescent="0.25">
      <c r="A112" s="122" t="s">
        <v>8</v>
      </c>
      <c r="B112" s="122"/>
      <c r="C112" s="127">
        <v>23311151.789999999</v>
      </c>
      <c r="D112" s="127"/>
      <c r="E112" s="127"/>
      <c r="F112" s="128" t="s">
        <v>7</v>
      </c>
      <c r="G112" s="128"/>
      <c r="H112" s="7">
        <v>79</v>
      </c>
      <c r="I112" s="36" t="s">
        <v>6</v>
      </c>
    </row>
    <row r="113" spans="1:9" ht="18.75" x14ac:dyDescent="0.25">
      <c r="A113" s="35"/>
      <c r="B113" s="34"/>
      <c r="C113" s="198">
        <v>1228</v>
      </c>
      <c r="D113" s="199"/>
      <c r="E113" s="200"/>
      <c r="F113" s="201" t="s">
        <v>105</v>
      </c>
      <c r="G113" s="92"/>
      <c r="H113" s="92"/>
      <c r="I113" s="93"/>
    </row>
    <row r="114" spans="1:9" ht="69" customHeight="1" x14ac:dyDescent="0.25">
      <c r="A114" s="196" t="s">
        <v>5</v>
      </c>
      <c r="B114" s="197"/>
      <c r="C114" s="198">
        <v>107690</v>
      </c>
      <c r="D114" s="199"/>
      <c r="E114" s="200"/>
      <c r="F114" s="201" t="s">
        <v>104</v>
      </c>
      <c r="G114" s="92"/>
      <c r="H114" s="92"/>
      <c r="I114" s="93"/>
    </row>
    <row r="115" spans="1:9" ht="18.75" x14ac:dyDescent="0.25">
      <c r="A115" s="33"/>
      <c r="B115" s="33"/>
      <c r="C115" s="2"/>
      <c r="D115" s="2"/>
      <c r="E115" s="2"/>
      <c r="F115" s="1"/>
      <c r="G115" s="1"/>
      <c r="H115" s="1"/>
      <c r="I115" s="1"/>
    </row>
    <row r="116" spans="1:9" ht="18.75" x14ac:dyDescent="0.25">
      <c r="A116" s="114" t="s">
        <v>103</v>
      </c>
      <c r="B116" s="114"/>
      <c r="C116" s="114"/>
      <c r="D116" s="114"/>
      <c r="E116" s="114"/>
      <c r="F116" s="114"/>
      <c r="G116" s="114"/>
      <c r="H116" s="114"/>
      <c r="I116" s="114"/>
    </row>
    <row r="117" spans="1:9" ht="18.75" x14ac:dyDescent="0.25">
      <c r="A117" s="177" t="s">
        <v>102</v>
      </c>
      <c r="B117" s="177"/>
      <c r="C117" s="177"/>
      <c r="D117" s="177"/>
      <c r="E117" s="177"/>
      <c r="F117" s="177"/>
      <c r="G117" s="177"/>
      <c r="H117" s="177"/>
      <c r="I117" s="177"/>
    </row>
    <row r="118" spans="1:9" ht="18.75" x14ac:dyDescent="0.3">
      <c r="A118" s="202" t="s">
        <v>15</v>
      </c>
      <c r="B118" s="202"/>
      <c r="C118" s="202"/>
      <c r="D118" s="202"/>
      <c r="E118" s="202"/>
      <c r="F118" s="202"/>
      <c r="G118" s="202"/>
      <c r="H118" s="202"/>
      <c r="I118" s="202"/>
    </row>
    <row r="119" spans="1:9" ht="18.75" x14ac:dyDescent="0.25">
      <c r="A119" s="14"/>
      <c r="B119" s="14"/>
      <c r="C119" s="14"/>
      <c r="D119" s="14"/>
      <c r="E119" s="14"/>
      <c r="F119" s="14"/>
      <c r="G119" s="14"/>
      <c r="H119" s="14"/>
      <c r="I119" s="14"/>
    </row>
    <row r="120" spans="1:9" ht="18.75" x14ac:dyDescent="0.25">
      <c r="A120" s="134" t="s">
        <v>14</v>
      </c>
      <c r="B120" s="135"/>
      <c r="C120" s="134" t="s">
        <v>13</v>
      </c>
      <c r="D120" s="136"/>
      <c r="E120" s="136"/>
      <c r="F120" s="136"/>
      <c r="G120" s="136"/>
      <c r="H120" s="136"/>
      <c r="I120" s="135"/>
    </row>
    <row r="121" spans="1:9" ht="18.75" x14ac:dyDescent="0.25">
      <c r="A121" s="137" t="s">
        <v>12</v>
      </c>
      <c r="B121" s="138"/>
      <c r="C121" s="124">
        <v>30680204</v>
      </c>
      <c r="D121" s="125"/>
      <c r="E121" s="126"/>
      <c r="F121" s="146" t="s">
        <v>7</v>
      </c>
      <c r="G121" s="147"/>
      <c r="H121" s="11" t="s">
        <v>101</v>
      </c>
      <c r="I121" s="10" t="s">
        <v>6</v>
      </c>
    </row>
    <row r="122" spans="1:9" ht="18.75" x14ac:dyDescent="0.25">
      <c r="A122" s="137" t="s">
        <v>10</v>
      </c>
      <c r="B122" s="138"/>
      <c r="C122" s="117" t="s">
        <v>9</v>
      </c>
      <c r="D122" s="118"/>
      <c r="E122" s="119"/>
      <c r="F122" s="120" t="s">
        <v>7</v>
      </c>
      <c r="G122" s="121"/>
      <c r="H122" s="9" t="s">
        <v>9</v>
      </c>
      <c r="I122" s="8" t="s">
        <v>6</v>
      </c>
    </row>
    <row r="123" spans="1:9" ht="18.75" x14ac:dyDescent="0.25">
      <c r="A123" s="139" t="s">
        <v>8</v>
      </c>
      <c r="B123" s="140"/>
      <c r="C123" s="141">
        <v>170222416</v>
      </c>
      <c r="D123" s="142"/>
      <c r="E123" s="143"/>
      <c r="F123" s="144" t="s">
        <v>7</v>
      </c>
      <c r="G123" s="145"/>
      <c r="H123" s="13" t="s">
        <v>100</v>
      </c>
      <c r="I123" s="7" t="s">
        <v>6</v>
      </c>
    </row>
    <row r="124" spans="1:9" ht="18" customHeight="1" x14ac:dyDescent="0.25">
      <c r="A124" s="79" t="s">
        <v>5</v>
      </c>
      <c r="B124" s="80"/>
      <c r="C124" s="195">
        <v>869349.33</v>
      </c>
      <c r="D124" s="195"/>
      <c r="E124" s="195"/>
      <c r="F124" s="191" t="s">
        <v>99</v>
      </c>
      <c r="G124" s="192"/>
      <c r="H124" s="192"/>
      <c r="I124" s="193"/>
    </row>
    <row r="125" spans="1:9" ht="39.6" customHeight="1" x14ac:dyDescent="0.25">
      <c r="A125" s="81"/>
      <c r="B125" s="82"/>
      <c r="C125" s="116">
        <v>200000</v>
      </c>
      <c r="D125" s="116"/>
      <c r="E125" s="116"/>
      <c r="F125" s="115" t="s">
        <v>98</v>
      </c>
      <c r="G125" s="115"/>
      <c r="H125" s="115"/>
      <c r="I125" s="115"/>
    </row>
    <row r="126" spans="1:9" ht="37.9" customHeight="1" x14ac:dyDescent="0.25">
      <c r="A126" s="81"/>
      <c r="B126" s="82"/>
      <c r="C126" s="116">
        <v>2818296</v>
      </c>
      <c r="D126" s="116"/>
      <c r="E126" s="116"/>
      <c r="F126" s="115" t="s">
        <v>97</v>
      </c>
      <c r="G126" s="115"/>
      <c r="H126" s="115"/>
      <c r="I126" s="115"/>
    </row>
    <row r="127" spans="1:9" ht="49.15" customHeight="1" x14ac:dyDescent="0.25">
      <c r="A127" s="81"/>
      <c r="B127" s="82"/>
      <c r="C127" s="116">
        <v>600000</v>
      </c>
      <c r="D127" s="116"/>
      <c r="E127" s="116"/>
      <c r="F127" s="115" t="s">
        <v>96</v>
      </c>
      <c r="G127" s="115"/>
      <c r="H127" s="115"/>
      <c r="I127" s="115"/>
    </row>
    <row r="128" spans="1:9" ht="32.450000000000003" customHeight="1" x14ac:dyDescent="0.25">
      <c r="A128" s="81"/>
      <c r="B128" s="82"/>
      <c r="C128" s="116">
        <v>3500000</v>
      </c>
      <c r="D128" s="116"/>
      <c r="E128" s="116"/>
      <c r="F128" s="178" t="s">
        <v>95</v>
      </c>
      <c r="G128" s="178"/>
      <c r="H128" s="178"/>
      <c r="I128" s="178"/>
    </row>
    <row r="129" spans="1:9" ht="36.6" customHeight="1" x14ac:dyDescent="0.25">
      <c r="A129" s="81"/>
      <c r="B129" s="82"/>
      <c r="C129" s="116">
        <f>1000000-159175+268518</f>
        <v>1109343</v>
      </c>
      <c r="D129" s="116"/>
      <c r="E129" s="116"/>
      <c r="F129" s="178" t="s">
        <v>94</v>
      </c>
      <c r="G129" s="178"/>
      <c r="H129" s="178"/>
      <c r="I129" s="178"/>
    </row>
    <row r="130" spans="1:9" ht="36.6" customHeight="1" x14ac:dyDescent="0.25">
      <c r="A130" s="81"/>
      <c r="B130" s="82"/>
      <c r="C130" s="194">
        <v>268440</v>
      </c>
      <c r="D130" s="194"/>
      <c r="E130" s="194"/>
      <c r="F130" s="178" t="s">
        <v>93</v>
      </c>
      <c r="G130" s="178"/>
      <c r="H130" s="178"/>
      <c r="I130" s="178"/>
    </row>
    <row r="131" spans="1:9" ht="37.9" customHeight="1" x14ac:dyDescent="0.25">
      <c r="A131" s="81"/>
      <c r="B131" s="82"/>
      <c r="C131" s="91">
        <v>200000</v>
      </c>
      <c r="D131" s="91"/>
      <c r="E131" s="91"/>
      <c r="F131" s="178" t="s">
        <v>92</v>
      </c>
      <c r="G131" s="178"/>
      <c r="H131" s="178"/>
      <c r="I131" s="178"/>
    </row>
    <row r="132" spans="1:9" ht="39.6" customHeight="1" x14ac:dyDescent="0.25">
      <c r="A132" s="81"/>
      <c r="B132" s="82"/>
      <c r="C132" s="91">
        <v>-1777269</v>
      </c>
      <c r="D132" s="91"/>
      <c r="E132" s="91"/>
      <c r="F132" s="191" t="s">
        <v>91</v>
      </c>
      <c r="G132" s="192"/>
      <c r="H132" s="192"/>
      <c r="I132" s="193"/>
    </row>
    <row r="133" spans="1:9" ht="18.75" x14ac:dyDescent="0.25">
      <c r="A133" s="81"/>
      <c r="B133" s="82"/>
      <c r="C133" s="91">
        <v>3000000</v>
      </c>
      <c r="D133" s="91"/>
      <c r="E133" s="91"/>
      <c r="F133" s="178" t="s">
        <v>90</v>
      </c>
      <c r="G133" s="178"/>
      <c r="H133" s="178"/>
      <c r="I133" s="178"/>
    </row>
    <row r="134" spans="1:9" ht="38.450000000000003" customHeight="1" x14ac:dyDescent="0.25">
      <c r="A134" s="81"/>
      <c r="B134" s="82"/>
      <c r="C134" s="91">
        <f>600000+363900-254258-600</f>
        <v>709042</v>
      </c>
      <c r="D134" s="91"/>
      <c r="E134" s="91"/>
      <c r="F134" s="191" t="s">
        <v>89</v>
      </c>
      <c r="G134" s="192"/>
      <c r="H134" s="192"/>
      <c r="I134" s="193"/>
    </row>
    <row r="135" spans="1:9" ht="59.45" customHeight="1" x14ac:dyDescent="0.25">
      <c r="A135" s="81"/>
      <c r="B135" s="82"/>
      <c r="C135" s="91">
        <v>165000</v>
      </c>
      <c r="D135" s="91"/>
      <c r="E135" s="91"/>
      <c r="F135" s="191" t="s">
        <v>88</v>
      </c>
      <c r="G135" s="192"/>
      <c r="H135" s="192"/>
      <c r="I135" s="193"/>
    </row>
    <row r="136" spans="1:9" ht="41.45" customHeight="1" x14ac:dyDescent="0.25">
      <c r="A136" s="81"/>
      <c r="B136" s="82"/>
      <c r="C136" s="91">
        <v>1715003.99</v>
      </c>
      <c r="D136" s="91"/>
      <c r="E136" s="91"/>
      <c r="F136" s="191" t="s">
        <v>87</v>
      </c>
      <c r="G136" s="192"/>
      <c r="H136" s="192"/>
      <c r="I136" s="193"/>
    </row>
    <row r="137" spans="1:9" ht="37.9" customHeight="1" x14ac:dyDescent="0.25">
      <c r="A137" s="81"/>
      <c r="B137" s="82"/>
      <c r="C137" s="91">
        <v>1800000</v>
      </c>
      <c r="D137" s="91"/>
      <c r="E137" s="91"/>
      <c r="F137" s="191" t="s">
        <v>86</v>
      </c>
      <c r="G137" s="192"/>
      <c r="H137" s="192"/>
      <c r="I137" s="193"/>
    </row>
    <row r="138" spans="1:9" ht="33.6" customHeight="1" x14ac:dyDescent="0.25">
      <c r="A138" s="81"/>
      <c r="B138" s="82"/>
      <c r="C138" s="91">
        <v>250000</v>
      </c>
      <c r="D138" s="91"/>
      <c r="E138" s="91"/>
      <c r="F138" s="191" t="s">
        <v>85</v>
      </c>
      <c r="G138" s="192"/>
      <c r="H138" s="192"/>
      <c r="I138" s="193"/>
    </row>
    <row r="139" spans="1:9" ht="55.15" customHeight="1" x14ac:dyDescent="0.25">
      <c r="A139" s="81"/>
      <c r="B139" s="82"/>
      <c r="C139" s="91">
        <f>1000000+748515.41</f>
        <v>1748515.4100000001</v>
      </c>
      <c r="D139" s="91"/>
      <c r="E139" s="91"/>
      <c r="F139" s="191" t="s">
        <v>84</v>
      </c>
      <c r="G139" s="192"/>
      <c r="H139" s="192"/>
      <c r="I139" s="193"/>
    </row>
    <row r="140" spans="1:9" ht="44.45" customHeight="1" x14ac:dyDescent="0.25">
      <c r="A140" s="81"/>
      <c r="B140" s="82"/>
      <c r="C140" s="91">
        <v>600000</v>
      </c>
      <c r="D140" s="91"/>
      <c r="E140" s="91"/>
      <c r="F140" s="191" t="s">
        <v>83</v>
      </c>
      <c r="G140" s="192"/>
      <c r="H140" s="192"/>
      <c r="I140" s="193"/>
    </row>
    <row r="141" spans="1:9" ht="55.9" customHeight="1" x14ac:dyDescent="0.25">
      <c r="A141" s="81"/>
      <c r="B141" s="82"/>
      <c r="C141" s="116">
        <v>-83319.41</v>
      </c>
      <c r="D141" s="116"/>
      <c r="E141" s="116"/>
      <c r="F141" s="115" t="s">
        <v>82</v>
      </c>
      <c r="G141" s="115"/>
      <c r="H141" s="115"/>
      <c r="I141" s="115"/>
    </row>
    <row r="142" spans="1:9" ht="76.900000000000006" customHeight="1" x14ac:dyDescent="0.25">
      <c r="A142" s="81"/>
      <c r="B142" s="82"/>
      <c r="C142" s="116">
        <v>-934169.09</v>
      </c>
      <c r="D142" s="116"/>
      <c r="E142" s="116"/>
      <c r="F142" s="115" t="s">
        <v>81</v>
      </c>
      <c r="G142" s="115"/>
      <c r="H142" s="115"/>
      <c r="I142" s="115"/>
    </row>
    <row r="143" spans="1:9" ht="73.900000000000006" customHeight="1" x14ac:dyDescent="0.25">
      <c r="A143" s="81"/>
      <c r="B143" s="82"/>
      <c r="C143" s="116">
        <v>-37425.629999999997</v>
      </c>
      <c r="D143" s="116"/>
      <c r="E143" s="116"/>
      <c r="F143" s="115" t="s">
        <v>80</v>
      </c>
      <c r="G143" s="115"/>
      <c r="H143" s="115"/>
      <c r="I143" s="115"/>
    </row>
    <row r="144" spans="1:9" ht="58.15" customHeight="1" x14ac:dyDescent="0.25">
      <c r="A144" s="81"/>
      <c r="B144" s="82"/>
      <c r="C144" s="116">
        <v>-301476.75</v>
      </c>
      <c r="D144" s="116"/>
      <c r="E144" s="116"/>
      <c r="F144" s="115" t="s">
        <v>76</v>
      </c>
      <c r="G144" s="115"/>
      <c r="H144" s="115"/>
      <c r="I144" s="115"/>
    </row>
    <row r="145" spans="1:9" ht="44.45" customHeight="1" x14ac:dyDescent="0.25">
      <c r="A145" s="81"/>
      <c r="B145" s="82"/>
      <c r="C145" s="116">
        <v>731027.64</v>
      </c>
      <c r="D145" s="116"/>
      <c r="E145" s="116"/>
      <c r="F145" s="178" t="s">
        <v>79</v>
      </c>
      <c r="G145" s="178"/>
      <c r="H145" s="178"/>
      <c r="I145" s="178"/>
    </row>
    <row r="146" spans="1:9" ht="53.45" customHeight="1" x14ac:dyDescent="0.25">
      <c r="A146" s="81"/>
      <c r="B146" s="82"/>
      <c r="C146" s="116">
        <v>2017299.6</v>
      </c>
      <c r="D146" s="116"/>
      <c r="E146" s="116"/>
      <c r="F146" s="178" t="s">
        <v>78</v>
      </c>
      <c r="G146" s="178"/>
      <c r="H146" s="178"/>
      <c r="I146" s="178"/>
    </row>
    <row r="147" spans="1:9" ht="49.9" customHeight="1" x14ac:dyDescent="0.25">
      <c r="A147" s="81"/>
      <c r="B147" s="82"/>
      <c r="C147" s="91">
        <v>-177806.56</v>
      </c>
      <c r="D147" s="91"/>
      <c r="E147" s="91"/>
      <c r="F147" s="115" t="s">
        <v>77</v>
      </c>
      <c r="G147" s="115"/>
      <c r="H147" s="115"/>
      <c r="I147" s="115"/>
    </row>
    <row r="148" spans="1:9" ht="54.6" customHeight="1" x14ac:dyDescent="0.25">
      <c r="A148" s="81"/>
      <c r="B148" s="82"/>
      <c r="C148" s="91">
        <v>-222388.21</v>
      </c>
      <c r="D148" s="91"/>
      <c r="E148" s="91"/>
      <c r="F148" s="115" t="s">
        <v>76</v>
      </c>
      <c r="G148" s="115"/>
      <c r="H148" s="115"/>
      <c r="I148" s="115"/>
    </row>
    <row r="149" spans="1:9" ht="46.15" customHeight="1" x14ac:dyDescent="0.25">
      <c r="A149" s="81"/>
      <c r="B149" s="82"/>
      <c r="C149" s="116">
        <v>1000000</v>
      </c>
      <c r="D149" s="116"/>
      <c r="E149" s="116"/>
      <c r="F149" s="115" t="s">
        <v>75</v>
      </c>
      <c r="G149" s="115"/>
      <c r="H149" s="115"/>
      <c r="I149" s="115"/>
    </row>
    <row r="150" spans="1:9" ht="52.15" customHeight="1" x14ac:dyDescent="0.25">
      <c r="A150" s="81"/>
      <c r="B150" s="82"/>
      <c r="C150" s="116">
        <v>214033</v>
      </c>
      <c r="D150" s="116"/>
      <c r="E150" s="116"/>
      <c r="F150" s="115" t="s">
        <v>74</v>
      </c>
      <c r="G150" s="115"/>
      <c r="H150" s="115"/>
      <c r="I150" s="115"/>
    </row>
    <row r="151" spans="1:9" ht="56.45" customHeight="1" x14ac:dyDescent="0.25">
      <c r="A151" s="81"/>
      <c r="B151" s="82"/>
      <c r="C151" s="116">
        <v>200000</v>
      </c>
      <c r="D151" s="116"/>
      <c r="E151" s="116"/>
      <c r="F151" s="115" t="s">
        <v>73</v>
      </c>
      <c r="G151" s="115"/>
      <c r="H151" s="115"/>
      <c r="I151" s="115"/>
    </row>
    <row r="152" spans="1:9" ht="52.15" customHeight="1" x14ac:dyDescent="0.25">
      <c r="A152" s="81"/>
      <c r="B152" s="82"/>
      <c r="C152" s="91">
        <v>75000</v>
      </c>
      <c r="D152" s="91"/>
      <c r="E152" s="91"/>
      <c r="F152" s="115" t="s">
        <v>72</v>
      </c>
      <c r="G152" s="115"/>
      <c r="H152" s="115"/>
      <c r="I152" s="115"/>
    </row>
    <row r="153" spans="1:9" ht="41.45" customHeight="1" x14ac:dyDescent="0.25">
      <c r="A153" s="81"/>
      <c r="B153" s="82"/>
      <c r="C153" s="91">
        <v>450000</v>
      </c>
      <c r="D153" s="91"/>
      <c r="E153" s="91"/>
      <c r="F153" s="115" t="s">
        <v>71</v>
      </c>
      <c r="G153" s="115"/>
      <c r="H153" s="115"/>
      <c r="I153" s="115"/>
    </row>
    <row r="154" spans="1:9" ht="48.6" customHeight="1" x14ac:dyDescent="0.25">
      <c r="A154" s="81"/>
      <c r="B154" s="82"/>
      <c r="C154" s="91">
        <v>980000</v>
      </c>
      <c r="D154" s="91"/>
      <c r="E154" s="91"/>
      <c r="F154" s="115" t="s">
        <v>70</v>
      </c>
      <c r="G154" s="115"/>
      <c r="H154" s="115"/>
      <c r="I154" s="115"/>
    </row>
    <row r="155" spans="1:9" ht="48" customHeight="1" x14ac:dyDescent="0.25">
      <c r="A155" s="81"/>
      <c r="B155" s="82"/>
      <c r="C155" s="116">
        <v>144265.32</v>
      </c>
      <c r="D155" s="116"/>
      <c r="E155" s="116"/>
      <c r="F155" s="179" t="s">
        <v>69</v>
      </c>
      <c r="G155" s="180"/>
      <c r="H155" s="180"/>
      <c r="I155" s="181"/>
    </row>
    <row r="156" spans="1:9" ht="48.6" customHeight="1" x14ac:dyDescent="0.25">
      <c r="A156" s="81"/>
      <c r="B156" s="82"/>
      <c r="C156" s="116">
        <v>5436.9</v>
      </c>
      <c r="D156" s="116"/>
      <c r="E156" s="116"/>
      <c r="F156" s="182"/>
      <c r="G156" s="183"/>
      <c r="H156" s="183"/>
      <c r="I156" s="184"/>
    </row>
    <row r="157" spans="1:9" ht="90" customHeight="1" x14ac:dyDescent="0.25">
      <c r="A157" s="81"/>
      <c r="B157" s="82"/>
      <c r="C157" s="116">
        <v>9157500</v>
      </c>
      <c r="D157" s="116"/>
      <c r="E157" s="116"/>
      <c r="F157" s="115" t="s">
        <v>68</v>
      </c>
      <c r="G157" s="115"/>
      <c r="H157" s="115"/>
      <c r="I157" s="115"/>
    </row>
    <row r="158" spans="1:9" ht="74.45" customHeight="1" x14ac:dyDescent="0.25">
      <c r="A158" s="81"/>
      <c r="B158" s="82"/>
      <c r="C158" s="91">
        <v>92500</v>
      </c>
      <c r="D158" s="91"/>
      <c r="E158" s="91"/>
      <c r="F158" s="191" t="s">
        <v>67</v>
      </c>
      <c r="G158" s="192"/>
      <c r="H158" s="192"/>
      <c r="I158" s="193"/>
    </row>
    <row r="159" spans="1:9" ht="55.9" customHeight="1" x14ac:dyDescent="0.25">
      <c r="A159" s="81"/>
      <c r="B159" s="82"/>
      <c r="C159" s="91">
        <v>-242202.22</v>
      </c>
      <c r="D159" s="91"/>
      <c r="E159" s="91"/>
      <c r="F159" s="178" t="s">
        <v>66</v>
      </c>
      <c r="G159" s="178"/>
      <c r="H159" s="178"/>
      <c r="I159" s="178"/>
    </row>
    <row r="160" spans="1:9" ht="55.9" customHeight="1" x14ac:dyDescent="0.25">
      <c r="A160" s="81"/>
      <c r="B160" s="82"/>
      <c r="C160" s="91">
        <v>520786</v>
      </c>
      <c r="D160" s="91"/>
      <c r="E160" s="91"/>
      <c r="F160" s="115" t="s">
        <v>65</v>
      </c>
      <c r="G160" s="115"/>
      <c r="H160" s="115"/>
      <c r="I160" s="115"/>
    </row>
    <row r="161" spans="1:9" ht="55.9" customHeight="1" x14ac:dyDescent="0.25">
      <c r="A161" s="81"/>
      <c r="B161" s="82"/>
      <c r="C161" s="91">
        <f>-503797.78</f>
        <v>-503797.78</v>
      </c>
      <c r="D161" s="91"/>
      <c r="E161" s="91"/>
      <c r="F161" s="178" t="s">
        <v>64</v>
      </c>
      <c r="G161" s="178"/>
      <c r="H161" s="178"/>
      <c r="I161" s="178"/>
    </row>
    <row r="162" spans="1:9" ht="55.9" customHeight="1" x14ac:dyDescent="0.25">
      <c r="A162" s="81"/>
      <c r="B162" s="82"/>
      <c r="C162" s="91">
        <f>-180778.68</f>
        <v>-180778.68</v>
      </c>
      <c r="D162" s="91"/>
      <c r="E162" s="91"/>
      <c r="F162" s="178" t="s">
        <v>63</v>
      </c>
      <c r="G162" s="178"/>
      <c r="H162" s="178"/>
      <c r="I162" s="178"/>
    </row>
    <row r="163" spans="1:9" ht="32.450000000000003" customHeight="1" x14ac:dyDescent="0.25">
      <c r="A163" s="81"/>
      <c r="B163" s="82"/>
      <c r="C163" s="91">
        <f>106800+33007.7</f>
        <v>139807.70000000001</v>
      </c>
      <c r="D163" s="91"/>
      <c r="E163" s="91"/>
      <c r="F163" s="185" t="s">
        <v>62</v>
      </c>
      <c r="G163" s="186"/>
      <c r="H163" s="186"/>
      <c r="I163" s="187"/>
    </row>
    <row r="164" spans="1:9" ht="30" customHeight="1" x14ac:dyDescent="0.25">
      <c r="A164" s="83"/>
      <c r="B164" s="84"/>
      <c r="C164" s="91">
        <v>-139807.70000000001</v>
      </c>
      <c r="D164" s="91"/>
      <c r="E164" s="91"/>
      <c r="F164" s="188"/>
      <c r="G164" s="189"/>
      <c r="H164" s="189"/>
      <c r="I164" s="190"/>
    </row>
    <row r="165" spans="1:9" ht="18.75" x14ac:dyDescent="0.3">
      <c r="A165" s="32"/>
      <c r="B165" s="32"/>
      <c r="C165" s="31"/>
      <c r="D165" s="31"/>
      <c r="E165" s="31"/>
      <c r="F165" s="30"/>
      <c r="G165" s="30"/>
      <c r="H165" s="30"/>
      <c r="I165" s="30"/>
    </row>
    <row r="166" spans="1:9" ht="18.75" x14ac:dyDescent="0.25">
      <c r="A166" s="114" t="s">
        <v>61</v>
      </c>
      <c r="B166" s="114"/>
      <c r="C166" s="114"/>
      <c r="D166" s="114"/>
      <c r="E166" s="114"/>
      <c r="F166" s="114"/>
      <c r="G166" s="114"/>
      <c r="H166" s="114"/>
      <c r="I166" s="114"/>
    </row>
    <row r="167" spans="1:9" ht="18.75" x14ac:dyDescent="0.25">
      <c r="A167" s="3"/>
      <c r="B167" s="29"/>
      <c r="C167" s="29"/>
      <c r="D167" s="29"/>
      <c r="E167" s="29"/>
      <c r="F167" s="29"/>
      <c r="G167" s="29"/>
      <c r="H167" s="29"/>
      <c r="I167" s="29"/>
    </row>
    <row r="168" spans="1:9" ht="18.75" x14ac:dyDescent="0.25">
      <c r="A168" s="177" t="s">
        <v>60</v>
      </c>
      <c r="B168" s="177"/>
      <c r="C168" s="177"/>
      <c r="D168" s="177"/>
      <c r="E168" s="177"/>
      <c r="F168" s="177"/>
      <c r="G168" s="177"/>
      <c r="H168" s="177"/>
      <c r="I168" s="177"/>
    </row>
    <row r="169" spans="1:9" ht="18.75" x14ac:dyDescent="0.25">
      <c r="A169" s="14"/>
      <c r="B169" s="14"/>
      <c r="C169" s="14"/>
      <c r="D169" s="14"/>
      <c r="E169" s="14"/>
      <c r="F169" s="14"/>
      <c r="G169" s="14"/>
      <c r="H169" s="14"/>
      <c r="I169" s="14"/>
    </row>
    <row r="170" spans="1:9" ht="18.75" x14ac:dyDescent="0.25">
      <c r="A170" s="129" t="s">
        <v>15</v>
      </c>
      <c r="B170" s="129"/>
      <c r="C170" s="129"/>
      <c r="D170" s="14"/>
      <c r="E170" s="14"/>
      <c r="F170" s="14"/>
      <c r="G170" s="14"/>
      <c r="H170" s="14"/>
      <c r="I170" s="14"/>
    </row>
    <row r="171" spans="1:9" ht="18.75" x14ac:dyDescent="0.25">
      <c r="A171" s="12"/>
      <c r="B171" s="12"/>
      <c r="C171" s="12"/>
      <c r="D171" s="12"/>
      <c r="E171" s="12"/>
      <c r="F171" s="12"/>
      <c r="G171" s="12"/>
      <c r="H171" s="12"/>
      <c r="I171" s="12"/>
    </row>
    <row r="172" spans="1:9" ht="18.75" x14ac:dyDescent="0.25">
      <c r="A172" s="171" t="s">
        <v>14</v>
      </c>
      <c r="B172" s="171"/>
      <c r="C172" s="171" t="s">
        <v>13</v>
      </c>
      <c r="D172" s="171"/>
      <c r="E172" s="171"/>
      <c r="F172" s="171"/>
      <c r="G172" s="171"/>
      <c r="H172" s="171"/>
      <c r="I172" s="171"/>
    </row>
    <row r="173" spans="1:9" ht="18.75" x14ac:dyDescent="0.25">
      <c r="A173" s="166" t="s">
        <v>12</v>
      </c>
      <c r="B173" s="166"/>
      <c r="C173" s="172">
        <v>13173747</v>
      </c>
      <c r="D173" s="172"/>
      <c r="E173" s="172"/>
      <c r="F173" s="173" t="s">
        <v>7</v>
      </c>
      <c r="G173" s="173"/>
      <c r="H173" s="28" t="s">
        <v>59</v>
      </c>
      <c r="I173" s="27" t="s">
        <v>6</v>
      </c>
    </row>
    <row r="174" spans="1:9" ht="18.75" x14ac:dyDescent="0.25">
      <c r="A174" s="166" t="s">
        <v>10</v>
      </c>
      <c r="B174" s="166"/>
      <c r="C174" s="117" t="s">
        <v>9</v>
      </c>
      <c r="D174" s="118"/>
      <c r="E174" s="119"/>
      <c r="F174" s="120" t="s">
        <v>7</v>
      </c>
      <c r="G174" s="121"/>
      <c r="H174" s="9" t="s">
        <v>9</v>
      </c>
      <c r="I174" s="26" t="s">
        <v>6</v>
      </c>
    </row>
    <row r="175" spans="1:9" ht="18.75" x14ac:dyDescent="0.25">
      <c r="A175" s="174" t="s">
        <v>8</v>
      </c>
      <c r="B175" s="174"/>
      <c r="C175" s="175">
        <v>302800217</v>
      </c>
      <c r="D175" s="175"/>
      <c r="E175" s="175"/>
      <c r="F175" s="176" t="s">
        <v>7</v>
      </c>
      <c r="G175" s="176"/>
      <c r="H175" s="25" t="s">
        <v>58</v>
      </c>
      <c r="I175" s="24" t="s">
        <v>6</v>
      </c>
    </row>
    <row r="176" spans="1:9" ht="33.6" customHeight="1" x14ac:dyDescent="0.25">
      <c r="A176" s="85" t="s">
        <v>5</v>
      </c>
      <c r="B176" s="86"/>
      <c r="C176" s="91">
        <v>-58358.78</v>
      </c>
      <c r="D176" s="91"/>
      <c r="E176" s="150" t="s">
        <v>57</v>
      </c>
      <c r="F176" s="150"/>
      <c r="G176" s="150"/>
      <c r="H176" s="150"/>
      <c r="I176" s="151"/>
    </row>
    <row r="177" spans="1:9" ht="18.75" x14ac:dyDescent="0.25">
      <c r="A177" s="87"/>
      <c r="B177" s="88"/>
      <c r="C177" s="91">
        <v>58358.78</v>
      </c>
      <c r="D177" s="91"/>
      <c r="E177" s="153"/>
      <c r="F177" s="153"/>
      <c r="G177" s="153"/>
      <c r="H177" s="153"/>
      <c r="I177" s="154"/>
    </row>
    <row r="178" spans="1:9" ht="57.6" customHeight="1" x14ac:dyDescent="0.25">
      <c r="A178" s="87"/>
      <c r="B178" s="88"/>
      <c r="C178" s="91">
        <v>103900</v>
      </c>
      <c r="D178" s="91"/>
      <c r="E178" s="167" t="s">
        <v>56</v>
      </c>
      <c r="F178" s="167"/>
      <c r="G178" s="167"/>
      <c r="H178" s="167"/>
      <c r="I178" s="168"/>
    </row>
    <row r="179" spans="1:9" ht="75" customHeight="1" x14ac:dyDescent="0.25">
      <c r="A179" s="87"/>
      <c r="B179" s="88"/>
      <c r="C179" s="91">
        <v>364000</v>
      </c>
      <c r="D179" s="91"/>
      <c r="E179" s="165" t="s">
        <v>55</v>
      </c>
      <c r="F179" s="166"/>
      <c r="G179" s="166"/>
      <c r="H179" s="166"/>
      <c r="I179" s="166"/>
    </row>
    <row r="180" spans="1:9" ht="32.450000000000003" customHeight="1" x14ac:dyDescent="0.25">
      <c r="A180" s="87"/>
      <c r="B180" s="88"/>
      <c r="C180" s="91">
        <v>-50000</v>
      </c>
      <c r="D180" s="91"/>
      <c r="E180" s="150" t="s">
        <v>54</v>
      </c>
      <c r="F180" s="150"/>
      <c r="G180" s="150"/>
      <c r="H180" s="150"/>
      <c r="I180" s="151"/>
    </row>
    <row r="181" spans="1:9" ht="31.9" customHeight="1" x14ac:dyDescent="0.25">
      <c r="A181" s="87"/>
      <c r="B181" s="88"/>
      <c r="C181" s="91">
        <v>50000</v>
      </c>
      <c r="D181" s="91"/>
      <c r="E181" s="153"/>
      <c r="F181" s="153"/>
      <c r="G181" s="153"/>
      <c r="H181" s="153"/>
      <c r="I181" s="154"/>
    </row>
    <row r="182" spans="1:9" ht="60" customHeight="1" x14ac:dyDescent="0.25">
      <c r="A182" s="87"/>
      <c r="B182" s="88"/>
      <c r="C182" s="91">
        <f>135000-50000</f>
        <v>85000</v>
      </c>
      <c r="D182" s="91"/>
      <c r="E182" s="167" t="s">
        <v>53</v>
      </c>
      <c r="F182" s="167"/>
      <c r="G182" s="167"/>
      <c r="H182" s="167"/>
      <c r="I182" s="168"/>
    </row>
    <row r="183" spans="1:9" ht="52.15" customHeight="1" x14ac:dyDescent="0.25">
      <c r="A183" s="87"/>
      <c r="B183" s="88"/>
      <c r="C183" s="91">
        <v>31000</v>
      </c>
      <c r="D183" s="91"/>
      <c r="E183" s="165" t="s">
        <v>52</v>
      </c>
      <c r="F183" s="166"/>
      <c r="G183" s="166"/>
      <c r="H183" s="166"/>
      <c r="I183" s="166"/>
    </row>
    <row r="184" spans="1:9" ht="60" customHeight="1" x14ac:dyDescent="0.25">
      <c r="A184" s="87"/>
      <c r="B184" s="88"/>
      <c r="C184" s="91">
        <v>34000</v>
      </c>
      <c r="D184" s="91"/>
      <c r="E184" s="165" t="s">
        <v>51</v>
      </c>
      <c r="F184" s="166"/>
      <c r="G184" s="166"/>
      <c r="H184" s="166"/>
      <c r="I184" s="166"/>
    </row>
    <row r="185" spans="1:9" ht="53.45" customHeight="1" x14ac:dyDescent="0.25">
      <c r="A185" s="87"/>
      <c r="B185" s="88"/>
      <c r="C185" s="91">
        <v>50000</v>
      </c>
      <c r="D185" s="91"/>
      <c r="E185" s="165" t="s">
        <v>50</v>
      </c>
      <c r="F185" s="166"/>
      <c r="G185" s="166"/>
      <c r="H185" s="166"/>
      <c r="I185" s="166"/>
    </row>
    <row r="186" spans="1:9" ht="61.9" customHeight="1" x14ac:dyDescent="0.25">
      <c r="A186" s="87"/>
      <c r="B186" s="88"/>
      <c r="C186" s="91">
        <f>-991741.97+0.38</f>
        <v>-991741.59</v>
      </c>
      <c r="D186" s="91"/>
      <c r="E186" s="169" t="s">
        <v>49</v>
      </c>
      <c r="F186" s="170"/>
      <c r="G186" s="170"/>
      <c r="H186" s="170"/>
      <c r="I186" s="170"/>
    </row>
    <row r="187" spans="1:9" ht="67.150000000000006" customHeight="1" x14ac:dyDescent="0.25">
      <c r="A187" s="87"/>
      <c r="B187" s="88"/>
      <c r="C187" s="91">
        <v>-50050</v>
      </c>
      <c r="D187" s="91"/>
      <c r="E187" s="150" t="s">
        <v>48</v>
      </c>
      <c r="F187" s="150"/>
      <c r="G187" s="150"/>
      <c r="H187" s="150"/>
      <c r="I187" s="151"/>
    </row>
    <row r="188" spans="1:9" ht="18.75" x14ac:dyDescent="0.25">
      <c r="A188" s="87"/>
      <c r="B188" s="88"/>
      <c r="C188" s="91">
        <v>50050</v>
      </c>
      <c r="D188" s="91"/>
      <c r="E188" s="153"/>
      <c r="F188" s="153"/>
      <c r="G188" s="153"/>
      <c r="H188" s="153"/>
      <c r="I188" s="154"/>
    </row>
    <row r="189" spans="1:9" ht="18.75" x14ac:dyDescent="0.25">
      <c r="A189" s="87"/>
      <c r="B189" s="88"/>
      <c r="C189" s="91">
        <v>-40404</v>
      </c>
      <c r="D189" s="91"/>
      <c r="E189" s="150" t="s">
        <v>47</v>
      </c>
      <c r="F189" s="150"/>
      <c r="G189" s="150"/>
      <c r="H189" s="150"/>
      <c r="I189" s="151"/>
    </row>
    <row r="190" spans="1:9" ht="57" customHeight="1" x14ac:dyDescent="0.25">
      <c r="A190" s="87"/>
      <c r="B190" s="88"/>
      <c r="C190" s="91">
        <v>40404</v>
      </c>
      <c r="D190" s="91"/>
      <c r="E190" s="153"/>
      <c r="F190" s="153"/>
      <c r="G190" s="153"/>
      <c r="H190" s="153"/>
      <c r="I190" s="154"/>
    </row>
    <row r="191" spans="1:9" ht="85.15" customHeight="1" x14ac:dyDescent="0.25">
      <c r="A191" s="87"/>
      <c r="B191" s="88"/>
      <c r="C191" s="91">
        <v>6385400.2999999998</v>
      </c>
      <c r="D191" s="91"/>
      <c r="E191" s="150" t="s">
        <v>46</v>
      </c>
      <c r="F191" s="150"/>
      <c r="G191" s="150"/>
      <c r="H191" s="150"/>
      <c r="I191" s="151"/>
    </row>
    <row r="192" spans="1:9" ht="117.6" customHeight="1" x14ac:dyDescent="0.25">
      <c r="A192" s="87"/>
      <c r="B192" s="88"/>
      <c r="C192" s="91">
        <v>3172000</v>
      </c>
      <c r="D192" s="91"/>
      <c r="E192" s="167" t="s">
        <v>45</v>
      </c>
      <c r="F192" s="167"/>
      <c r="G192" s="167"/>
      <c r="H192" s="167"/>
      <c r="I192" s="168"/>
    </row>
    <row r="193" spans="1:9" ht="88.15" customHeight="1" x14ac:dyDescent="0.25">
      <c r="A193" s="87"/>
      <c r="B193" s="88"/>
      <c r="C193" s="91">
        <v>64498.99</v>
      </c>
      <c r="D193" s="91"/>
      <c r="E193" s="165" t="s">
        <v>44</v>
      </c>
      <c r="F193" s="166"/>
      <c r="G193" s="166"/>
      <c r="H193" s="166"/>
      <c r="I193" s="166"/>
    </row>
    <row r="194" spans="1:9" ht="64.150000000000006" customHeight="1" x14ac:dyDescent="0.25">
      <c r="A194" s="87"/>
      <c r="B194" s="88"/>
      <c r="C194" s="91">
        <v>28100</v>
      </c>
      <c r="D194" s="91"/>
      <c r="E194" s="165" t="s">
        <v>43</v>
      </c>
      <c r="F194" s="166"/>
      <c r="G194" s="166"/>
      <c r="H194" s="166"/>
      <c r="I194" s="166"/>
    </row>
    <row r="195" spans="1:9" ht="76.150000000000006" customHeight="1" x14ac:dyDescent="0.25">
      <c r="A195" s="87"/>
      <c r="B195" s="88"/>
      <c r="C195" s="91">
        <v>241100</v>
      </c>
      <c r="D195" s="91"/>
      <c r="E195" s="150" t="s">
        <v>42</v>
      </c>
      <c r="F195" s="150"/>
      <c r="G195" s="150"/>
      <c r="H195" s="150"/>
      <c r="I195" s="151"/>
    </row>
    <row r="196" spans="1:9" ht="58.15" customHeight="1" x14ac:dyDescent="0.25">
      <c r="A196" s="87"/>
      <c r="B196" s="88"/>
      <c r="C196" s="91">
        <v>-310000</v>
      </c>
      <c r="D196" s="91"/>
      <c r="E196" s="167" t="s">
        <v>41</v>
      </c>
      <c r="F196" s="167"/>
      <c r="G196" s="167"/>
      <c r="H196" s="167"/>
      <c r="I196" s="168"/>
    </row>
    <row r="197" spans="1:9" ht="62.45" customHeight="1" x14ac:dyDescent="0.25">
      <c r="A197" s="87"/>
      <c r="B197" s="88"/>
      <c r="C197" s="91">
        <v>600000</v>
      </c>
      <c r="D197" s="91"/>
      <c r="E197" s="165" t="s">
        <v>40</v>
      </c>
      <c r="F197" s="166"/>
      <c r="G197" s="166"/>
      <c r="H197" s="166"/>
      <c r="I197" s="166"/>
    </row>
    <row r="198" spans="1:9" ht="109.9" customHeight="1" x14ac:dyDescent="0.25">
      <c r="A198" s="87"/>
      <c r="B198" s="88"/>
      <c r="C198" s="91">
        <v>-2517300</v>
      </c>
      <c r="D198" s="100"/>
      <c r="E198" s="101" t="s">
        <v>39</v>
      </c>
      <c r="F198" s="102"/>
      <c r="G198" s="102"/>
      <c r="H198" s="102"/>
      <c r="I198" s="103"/>
    </row>
    <row r="199" spans="1:9" ht="94.15" customHeight="1" x14ac:dyDescent="0.25">
      <c r="A199" s="87"/>
      <c r="B199" s="88"/>
      <c r="C199" s="91">
        <v>2698094.52</v>
      </c>
      <c r="D199" s="100"/>
      <c r="E199" s="101" t="s">
        <v>38</v>
      </c>
      <c r="F199" s="102"/>
      <c r="G199" s="102"/>
      <c r="H199" s="102"/>
      <c r="I199" s="103"/>
    </row>
    <row r="200" spans="1:9" ht="77.45" customHeight="1" x14ac:dyDescent="0.25">
      <c r="A200" s="87"/>
      <c r="B200" s="88"/>
      <c r="C200" s="91">
        <v>2335349.61</v>
      </c>
      <c r="D200" s="100"/>
      <c r="E200" s="123" t="s">
        <v>37</v>
      </c>
      <c r="F200" s="102"/>
      <c r="G200" s="102"/>
      <c r="H200" s="102"/>
      <c r="I200" s="103"/>
    </row>
    <row r="201" spans="1:9" ht="32.450000000000003" customHeight="1" x14ac:dyDescent="0.25">
      <c r="A201" s="87"/>
      <c r="B201" s="88"/>
      <c r="C201" s="91">
        <v>50000</v>
      </c>
      <c r="D201" s="100"/>
      <c r="E201" s="101" t="s">
        <v>36</v>
      </c>
      <c r="F201" s="102"/>
      <c r="G201" s="102"/>
      <c r="H201" s="102"/>
      <c r="I201" s="103"/>
    </row>
    <row r="202" spans="1:9" ht="114.6" customHeight="1" x14ac:dyDescent="0.25">
      <c r="A202" s="87"/>
      <c r="B202" s="88"/>
      <c r="C202" s="91">
        <f>76092.29+768.61</f>
        <v>76860.899999999994</v>
      </c>
      <c r="D202" s="100"/>
      <c r="E202" s="123" t="s">
        <v>35</v>
      </c>
      <c r="F202" s="102"/>
      <c r="G202" s="102"/>
      <c r="H202" s="102"/>
      <c r="I202" s="103"/>
    </row>
    <row r="203" spans="1:9" ht="94.15" customHeight="1" x14ac:dyDescent="0.25">
      <c r="A203" s="87"/>
      <c r="B203" s="88"/>
      <c r="C203" s="91">
        <f>-150000-1515.15</f>
        <v>-151515.15</v>
      </c>
      <c r="D203" s="100"/>
      <c r="E203" s="101" t="s">
        <v>34</v>
      </c>
      <c r="F203" s="102"/>
      <c r="G203" s="102"/>
      <c r="H203" s="102"/>
      <c r="I203" s="103"/>
    </row>
    <row r="204" spans="1:9" ht="28.15" customHeight="1" x14ac:dyDescent="0.25">
      <c r="A204" s="87"/>
      <c r="B204" s="88"/>
      <c r="C204" s="91">
        <v>320000</v>
      </c>
      <c r="D204" s="100"/>
      <c r="E204" s="101" t="s">
        <v>33</v>
      </c>
      <c r="F204" s="102"/>
      <c r="G204" s="102"/>
      <c r="H204" s="102"/>
      <c r="I204" s="103"/>
    </row>
    <row r="205" spans="1:9" ht="37.9" customHeight="1" x14ac:dyDescent="0.25">
      <c r="A205" s="89"/>
      <c r="B205" s="90"/>
      <c r="C205" s="91">
        <v>505000</v>
      </c>
      <c r="D205" s="100"/>
      <c r="E205" s="123" t="s">
        <v>32</v>
      </c>
      <c r="F205" s="102"/>
      <c r="G205" s="102"/>
      <c r="H205" s="102"/>
      <c r="I205" s="103"/>
    </row>
    <row r="206" spans="1:9" ht="18.75" x14ac:dyDescent="0.25">
      <c r="A206" s="6"/>
      <c r="B206" s="6"/>
      <c r="C206" s="5"/>
      <c r="D206" s="5"/>
      <c r="E206" s="15"/>
      <c r="F206" s="15"/>
      <c r="G206" s="15"/>
      <c r="H206" s="15"/>
      <c r="I206" s="15"/>
    </row>
    <row r="207" spans="1:9" ht="18.75" x14ac:dyDescent="0.25">
      <c r="A207" s="114" t="s">
        <v>31</v>
      </c>
      <c r="B207" s="114"/>
      <c r="C207" s="114"/>
      <c r="D207" s="114"/>
      <c r="E207" s="114"/>
      <c r="F207" s="114"/>
      <c r="G207" s="114"/>
      <c r="H207" s="114"/>
      <c r="I207" s="114"/>
    </row>
    <row r="208" spans="1:9" ht="18.75" x14ac:dyDescent="0.25">
      <c r="A208" s="3"/>
      <c r="F208" s="23"/>
      <c r="G208" s="23"/>
      <c r="H208" s="23"/>
      <c r="I208" s="23"/>
    </row>
    <row r="209" spans="1:9" ht="18.75" x14ac:dyDescent="0.25">
      <c r="A209" s="14"/>
      <c r="B209" s="14"/>
      <c r="C209" s="14"/>
      <c r="D209" s="14"/>
      <c r="E209" s="14"/>
      <c r="F209" s="22"/>
      <c r="G209" s="22"/>
      <c r="H209" s="22"/>
      <c r="I209" s="22"/>
    </row>
    <row r="210" spans="1:9" ht="18.75" x14ac:dyDescent="0.25">
      <c r="A210" s="129" t="s">
        <v>15</v>
      </c>
      <c r="B210" s="129"/>
      <c r="C210" s="129"/>
      <c r="D210" s="14"/>
      <c r="E210" s="14"/>
      <c r="F210" s="22"/>
      <c r="G210" s="22"/>
      <c r="H210" s="22"/>
      <c r="I210" s="22"/>
    </row>
    <row r="211" spans="1:9" ht="18.75" x14ac:dyDescent="0.25">
      <c r="A211" s="130" t="s">
        <v>14</v>
      </c>
      <c r="B211" s="130"/>
      <c r="C211" s="130" t="s">
        <v>13</v>
      </c>
      <c r="D211" s="130"/>
      <c r="E211" s="130"/>
      <c r="F211" s="130"/>
      <c r="G211" s="130"/>
      <c r="H211" s="130"/>
      <c r="I211" s="130"/>
    </row>
    <row r="212" spans="1:9" ht="18.75" x14ac:dyDescent="0.25">
      <c r="A212" s="131" t="s">
        <v>12</v>
      </c>
      <c r="B212" s="131"/>
      <c r="C212" s="132">
        <v>679078</v>
      </c>
      <c r="D212" s="132"/>
      <c r="E212" s="132"/>
      <c r="F212" s="163" t="s">
        <v>7</v>
      </c>
      <c r="G212" s="163"/>
      <c r="H212" s="21" t="s">
        <v>9</v>
      </c>
      <c r="I212" s="20" t="s">
        <v>6</v>
      </c>
    </row>
    <row r="213" spans="1:9" ht="18.75" x14ac:dyDescent="0.25">
      <c r="A213" s="131" t="s">
        <v>10</v>
      </c>
      <c r="B213" s="131"/>
      <c r="C213" s="132" t="s">
        <v>9</v>
      </c>
      <c r="D213" s="132"/>
      <c r="E213" s="132"/>
      <c r="F213" s="163" t="s">
        <v>7</v>
      </c>
      <c r="G213" s="163"/>
      <c r="H213" s="19" t="s">
        <v>9</v>
      </c>
      <c r="I213" s="18" t="s">
        <v>6</v>
      </c>
    </row>
    <row r="214" spans="1:9" ht="18.75" x14ac:dyDescent="0.25">
      <c r="A214" s="122" t="s">
        <v>8</v>
      </c>
      <c r="B214" s="122"/>
      <c r="C214" s="127">
        <v>15028553</v>
      </c>
      <c r="D214" s="127"/>
      <c r="E214" s="127"/>
      <c r="F214" s="164" t="s">
        <v>7</v>
      </c>
      <c r="G214" s="164"/>
      <c r="H214" s="17" t="s">
        <v>30</v>
      </c>
      <c r="I214" s="16" t="s">
        <v>6</v>
      </c>
    </row>
    <row r="215" spans="1:9" ht="33" customHeight="1" x14ac:dyDescent="0.25">
      <c r="A215" s="148" t="s">
        <v>5</v>
      </c>
      <c r="B215" s="148"/>
      <c r="C215" s="155">
        <v>100000</v>
      </c>
      <c r="D215" s="156"/>
      <c r="E215" s="157"/>
      <c r="F215" s="158" t="s">
        <v>29</v>
      </c>
      <c r="G215" s="159"/>
      <c r="H215" s="159"/>
      <c r="I215" s="159"/>
    </row>
    <row r="216" spans="1:9" ht="18.75" x14ac:dyDescent="0.25">
      <c r="A216" s="148"/>
      <c r="B216" s="148"/>
      <c r="C216" s="116">
        <v>129098</v>
      </c>
      <c r="D216" s="160"/>
      <c r="E216" s="160"/>
      <c r="F216" s="161" t="s">
        <v>28</v>
      </c>
      <c r="G216" s="162"/>
      <c r="H216" s="162"/>
      <c r="I216" s="162"/>
    </row>
    <row r="217" spans="1:9" ht="51.6" customHeight="1" x14ac:dyDescent="0.25">
      <c r="A217" s="148"/>
      <c r="B217" s="148"/>
      <c r="C217" s="116">
        <v>449980</v>
      </c>
      <c r="D217" s="160"/>
      <c r="E217" s="160"/>
      <c r="F217" s="161" t="s">
        <v>27</v>
      </c>
      <c r="G217" s="162"/>
      <c r="H217" s="162"/>
      <c r="I217" s="162"/>
    </row>
    <row r="218" spans="1:9" ht="18.75" x14ac:dyDescent="0.25">
      <c r="A218" s="6"/>
      <c r="B218" s="6"/>
      <c r="C218" s="5"/>
      <c r="D218" s="5"/>
      <c r="E218" s="15"/>
      <c r="F218" s="15"/>
      <c r="G218" s="15"/>
      <c r="H218" s="15"/>
      <c r="I218" s="15"/>
    </row>
    <row r="219" spans="1:9" ht="18.75" x14ac:dyDescent="0.25">
      <c r="A219" s="114" t="s">
        <v>26</v>
      </c>
      <c r="B219" s="114"/>
      <c r="C219" s="114"/>
      <c r="D219" s="114"/>
      <c r="E219" s="114"/>
      <c r="F219" s="114"/>
      <c r="G219" s="114"/>
      <c r="H219" s="114"/>
      <c r="I219" s="114"/>
    </row>
    <row r="220" spans="1:9" ht="18.75" x14ac:dyDescent="0.25">
      <c r="A220" s="3"/>
    </row>
    <row r="221" spans="1:9" ht="18.75" x14ac:dyDescent="0.25">
      <c r="A221" s="110" t="s">
        <v>25</v>
      </c>
      <c r="B221" s="110"/>
      <c r="C221" s="110"/>
      <c r="D221" s="110"/>
      <c r="E221" s="110"/>
      <c r="F221" s="110"/>
      <c r="G221" s="110"/>
      <c r="H221" s="110"/>
      <c r="I221" s="110"/>
    </row>
    <row r="222" spans="1:9" ht="18.75" x14ac:dyDescent="0.25">
      <c r="A222" s="14"/>
      <c r="B222" s="14"/>
      <c r="C222" s="14"/>
      <c r="D222" s="14"/>
      <c r="E222" s="14"/>
      <c r="F222" s="14"/>
      <c r="G222" s="14"/>
      <c r="H222" s="14"/>
      <c r="I222" s="14"/>
    </row>
    <row r="223" spans="1:9" ht="18.75" x14ac:dyDescent="0.25">
      <c r="A223" s="129" t="s">
        <v>15</v>
      </c>
      <c r="B223" s="129"/>
      <c r="C223" s="129"/>
      <c r="D223" s="14"/>
      <c r="E223" s="14"/>
      <c r="F223" s="14"/>
      <c r="G223" s="14"/>
      <c r="H223" s="14"/>
      <c r="I223" s="14"/>
    </row>
    <row r="224" spans="1:9" ht="18.75" x14ac:dyDescent="0.25">
      <c r="D224" s="12"/>
      <c r="E224" s="12"/>
      <c r="F224" s="12"/>
      <c r="G224" s="12"/>
      <c r="H224" s="12"/>
      <c r="I224" s="12"/>
    </row>
    <row r="225" spans="1:9" ht="18.75" x14ac:dyDescent="0.25">
      <c r="A225" s="134" t="s">
        <v>14</v>
      </c>
      <c r="B225" s="135"/>
      <c r="C225" s="134" t="s">
        <v>13</v>
      </c>
      <c r="D225" s="136"/>
      <c r="E225" s="136"/>
      <c r="F225" s="136"/>
      <c r="G225" s="136"/>
      <c r="H225" s="136"/>
      <c r="I225" s="135"/>
    </row>
    <row r="226" spans="1:9" ht="18.75" x14ac:dyDescent="0.25">
      <c r="A226" s="137" t="s">
        <v>12</v>
      </c>
      <c r="B226" s="138"/>
      <c r="C226" s="117" t="s">
        <v>9</v>
      </c>
      <c r="D226" s="118"/>
      <c r="E226" s="119"/>
      <c r="F226" s="120" t="s">
        <v>7</v>
      </c>
      <c r="G226" s="121"/>
      <c r="H226" s="9" t="s">
        <v>9</v>
      </c>
      <c r="I226" s="10" t="s">
        <v>6</v>
      </c>
    </row>
    <row r="227" spans="1:9" ht="18.75" x14ac:dyDescent="0.25">
      <c r="A227" s="137" t="s">
        <v>10</v>
      </c>
      <c r="B227" s="138"/>
      <c r="C227" s="117" t="s">
        <v>9</v>
      </c>
      <c r="D227" s="118"/>
      <c r="E227" s="119"/>
      <c r="F227" s="120" t="s">
        <v>7</v>
      </c>
      <c r="G227" s="121"/>
      <c r="H227" s="9" t="s">
        <v>9</v>
      </c>
      <c r="I227" s="8" t="s">
        <v>6</v>
      </c>
    </row>
    <row r="228" spans="1:9" ht="18.75" x14ac:dyDescent="0.25">
      <c r="A228" s="139" t="s">
        <v>8</v>
      </c>
      <c r="B228" s="140"/>
      <c r="C228" s="141">
        <v>23901732</v>
      </c>
      <c r="D228" s="142"/>
      <c r="E228" s="143"/>
      <c r="F228" s="144" t="s">
        <v>7</v>
      </c>
      <c r="G228" s="145"/>
      <c r="H228" s="13" t="s">
        <v>11</v>
      </c>
      <c r="I228" s="7" t="s">
        <v>6</v>
      </c>
    </row>
    <row r="229" spans="1:9" ht="18.75" x14ac:dyDescent="0.25">
      <c r="A229" s="148" t="s">
        <v>5</v>
      </c>
      <c r="B229" s="148"/>
      <c r="C229" s="91">
        <v>-36501.199999999997</v>
      </c>
      <c r="D229" s="91"/>
      <c r="E229" s="149" t="s">
        <v>24</v>
      </c>
      <c r="F229" s="150"/>
      <c r="G229" s="150"/>
      <c r="H229" s="150"/>
      <c r="I229" s="151"/>
    </row>
    <row r="230" spans="1:9" ht="18.75" x14ac:dyDescent="0.25">
      <c r="A230" s="148"/>
      <c r="B230" s="148"/>
      <c r="C230" s="91">
        <v>36501.199999999997</v>
      </c>
      <c r="D230" s="91"/>
      <c r="E230" s="152"/>
      <c r="F230" s="153"/>
      <c r="G230" s="153"/>
      <c r="H230" s="153"/>
      <c r="I230" s="154"/>
    </row>
    <row r="231" spans="1:9" ht="36" customHeight="1" x14ac:dyDescent="0.25">
      <c r="A231" s="114" t="s">
        <v>23</v>
      </c>
      <c r="B231" s="114"/>
      <c r="C231" s="114"/>
      <c r="D231" s="114"/>
      <c r="E231" s="114"/>
      <c r="F231" s="114"/>
      <c r="G231" s="114"/>
      <c r="H231" s="114"/>
      <c r="I231" s="114"/>
    </row>
    <row r="232" spans="1:9" ht="18.75" x14ac:dyDescent="0.25">
      <c r="A232" s="3"/>
    </row>
    <row r="233" spans="1:9" ht="18.75" x14ac:dyDescent="0.25">
      <c r="A233" s="110" t="s">
        <v>22</v>
      </c>
      <c r="B233" s="110"/>
      <c r="C233" s="110"/>
      <c r="D233" s="110"/>
      <c r="E233" s="110"/>
      <c r="F233" s="110"/>
      <c r="G233" s="110"/>
      <c r="H233" s="110"/>
      <c r="I233" s="110"/>
    </row>
    <row r="234" spans="1:9" ht="18.75" x14ac:dyDescent="0.25">
      <c r="A234" s="129" t="s">
        <v>15</v>
      </c>
      <c r="B234" s="129"/>
      <c r="C234" s="129"/>
      <c r="D234" s="14"/>
      <c r="E234" s="14"/>
      <c r="F234" s="14"/>
      <c r="G234" s="14"/>
      <c r="H234" s="14"/>
      <c r="I234" s="14"/>
    </row>
    <row r="235" spans="1:9" ht="18.75" x14ac:dyDescent="0.25">
      <c r="A235" s="130" t="s">
        <v>14</v>
      </c>
      <c r="B235" s="130"/>
      <c r="C235" s="130" t="s">
        <v>13</v>
      </c>
      <c r="D235" s="130"/>
      <c r="E235" s="130"/>
      <c r="F235" s="130"/>
      <c r="G235" s="130"/>
      <c r="H235" s="130"/>
      <c r="I235" s="130"/>
    </row>
    <row r="236" spans="1:9" ht="18.75" x14ac:dyDescent="0.25">
      <c r="A236" s="131" t="s">
        <v>12</v>
      </c>
      <c r="B236" s="131"/>
      <c r="C236" s="132">
        <v>1095515</v>
      </c>
      <c r="D236" s="132"/>
      <c r="E236" s="132"/>
      <c r="F236" s="133" t="s">
        <v>7</v>
      </c>
      <c r="G236" s="133"/>
      <c r="H236" s="11" t="s">
        <v>21</v>
      </c>
      <c r="I236" s="10" t="s">
        <v>6</v>
      </c>
    </row>
    <row r="237" spans="1:9" ht="18.75" x14ac:dyDescent="0.25">
      <c r="A237" s="131" t="s">
        <v>10</v>
      </c>
      <c r="B237" s="131"/>
      <c r="C237" s="117" t="s">
        <v>9</v>
      </c>
      <c r="D237" s="118"/>
      <c r="E237" s="119"/>
      <c r="F237" s="120" t="s">
        <v>7</v>
      </c>
      <c r="G237" s="121"/>
      <c r="H237" s="9" t="s">
        <v>9</v>
      </c>
      <c r="I237" s="8" t="s">
        <v>6</v>
      </c>
    </row>
    <row r="238" spans="1:9" ht="18.75" x14ac:dyDescent="0.25">
      <c r="A238" s="122" t="s">
        <v>8</v>
      </c>
      <c r="B238" s="122"/>
      <c r="C238" s="127">
        <v>38868592</v>
      </c>
      <c r="D238" s="127"/>
      <c r="E238" s="127"/>
      <c r="F238" s="128" t="s">
        <v>7</v>
      </c>
      <c r="G238" s="128"/>
      <c r="H238" s="13" t="s">
        <v>20</v>
      </c>
      <c r="I238" s="7" t="s">
        <v>6</v>
      </c>
    </row>
    <row r="239" spans="1:9" ht="42" customHeight="1" x14ac:dyDescent="0.25">
      <c r="A239" s="94" t="s">
        <v>5</v>
      </c>
      <c r="B239" s="95"/>
      <c r="C239" s="91">
        <v>-250000</v>
      </c>
      <c r="D239" s="91"/>
      <c r="E239" s="91"/>
      <c r="F239" s="77" t="s">
        <v>19</v>
      </c>
      <c r="G239" s="77"/>
      <c r="H239" s="77"/>
      <c r="I239" s="78"/>
    </row>
    <row r="240" spans="1:9" ht="18.75" x14ac:dyDescent="0.25">
      <c r="A240" s="96"/>
      <c r="B240" s="97"/>
      <c r="C240" s="91">
        <f>1194000+150000+1515.15</f>
        <v>1345515.15</v>
      </c>
      <c r="D240" s="91"/>
      <c r="E240" s="91"/>
      <c r="F240" s="92" t="s">
        <v>18</v>
      </c>
      <c r="G240" s="92"/>
      <c r="H240" s="92"/>
      <c r="I240" s="93"/>
    </row>
    <row r="241" spans="1:9" ht="18.75" x14ac:dyDescent="0.25">
      <c r="A241" s="6"/>
      <c r="B241" s="6"/>
      <c r="C241" s="5"/>
      <c r="D241" s="5"/>
      <c r="E241" s="4"/>
      <c r="F241" s="4"/>
      <c r="G241" s="4"/>
      <c r="H241" s="4"/>
      <c r="I241" s="4"/>
    </row>
    <row r="242" spans="1:9" ht="18.75" x14ac:dyDescent="0.25">
      <c r="A242" s="114" t="s">
        <v>17</v>
      </c>
      <c r="B242" s="114"/>
      <c r="C242" s="114"/>
      <c r="D242" s="114"/>
      <c r="E242" s="114"/>
      <c r="F242" s="114"/>
      <c r="G242" s="114"/>
      <c r="H242" s="114"/>
      <c r="I242" s="114"/>
    </row>
    <row r="243" spans="1:9" ht="18.75" x14ac:dyDescent="0.25">
      <c r="A243" s="12"/>
    </row>
    <row r="244" spans="1:9" ht="18.75" x14ac:dyDescent="0.25">
      <c r="A244" s="110" t="s">
        <v>16</v>
      </c>
      <c r="B244" s="110"/>
      <c r="C244" s="110"/>
      <c r="D244" s="110"/>
      <c r="E244" s="110"/>
      <c r="F244" s="110"/>
      <c r="G244" s="110"/>
      <c r="H244" s="110"/>
      <c r="I244" s="110"/>
    </row>
    <row r="245" spans="1:9" ht="18.75" x14ac:dyDescent="0.25">
      <c r="A245" s="129" t="s">
        <v>15</v>
      </c>
      <c r="B245" s="129"/>
      <c r="C245" s="129"/>
      <c r="D245" s="12"/>
      <c r="E245" s="12"/>
      <c r="F245" s="12"/>
      <c r="G245" s="12"/>
      <c r="H245" s="12"/>
      <c r="I245" s="12"/>
    </row>
    <row r="246" spans="1:9" ht="18.75" x14ac:dyDescent="0.25">
      <c r="A246" s="134" t="s">
        <v>14</v>
      </c>
      <c r="B246" s="135"/>
      <c r="C246" s="134" t="s">
        <v>13</v>
      </c>
      <c r="D246" s="136"/>
      <c r="E246" s="136"/>
      <c r="F246" s="136"/>
      <c r="G246" s="136"/>
      <c r="H246" s="136"/>
      <c r="I246" s="135"/>
    </row>
    <row r="247" spans="1:9" ht="18.75" x14ac:dyDescent="0.25">
      <c r="A247" s="137" t="s">
        <v>12</v>
      </c>
      <c r="B247" s="138"/>
      <c r="C247" s="124">
        <v>208000</v>
      </c>
      <c r="D247" s="125"/>
      <c r="E247" s="126"/>
      <c r="F247" s="146" t="s">
        <v>7</v>
      </c>
      <c r="G247" s="147"/>
      <c r="H247" s="11" t="s">
        <v>11</v>
      </c>
      <c r="I247" s="10" t="s">
        <v>6</v>
      </c>
    </row>
    <row r="248" spans="1:9" ht="18.75" x14ac:dyDescent="0.25">
      <c r="A248" s="137" t="s">
        <v>10</v>
      </c>
      <c r="B248" s="138"/>
      <c r="C248" s="117" t="s">
        <v>9</v>
      </c>
      <c r="D248" s="118"/>
      <c r="E248" s="119"/>
      <c r="F248" s="120" t="s">
        <v>7</v>
      </c>
      <c r="G248" s="121"/>
      <c r="H248" s="9" t="s">
        <v>9</v>
      </c>
      <c r="I248" s="8" t="s">
        <v>6</v>
      </c>
    </row>
    <row r="249" spans="1:9" ht="18.75" x14ac:dyDescent="0.25">
      <c r="A249" s="139" t="s">
        <v>8</v>
      </c>
      <c r="B249" s="140"/>
      <c r="C249" s="141">
        <v>5805463</v>
      </c>
      <c r="D249" s="142"/>
      <c r="E249" s="143"/>
      <c r="F249" s="144" t="s">
        <v>7</v>
      </c>
      <c r="G249" s="145"/>
      <c r="H249" s="7">
        <v>30</v>
      </c>
      <c r="I249" s="7" t="s">
        <v>6</v>
      </c>
    </row>
    <row r="250" spans="1:9" ht="18" customHeight="1" x14ac:dyDescent="0.25">
      <c r="A250" s="79" t="s">
        <v>5</v>
      </c>
      <c r="B250" s="80"/>
      <c r="C250" s="98">
        <v>68000</v>
      </c>
      <c r="D250" s="99"/>
      <c r="E250" s="99"/>
      <c r="F250" s="115" t="s">
        <v>4</v>
      </c>
      <c r="G250" s="115"/>
      <c r="H250" s="115"/>
      <c r="I250" s="115"/>
    </row>
    <row r="251" spans="1:9" ht="18.75" x14ac:dyDescent="0.25">
      <c r="A251" s="81"/>
      <c r="B251" s="82"/>
      <c r="C251" s="98">
        <v>140000</v>
      </c>
      <c r="D251" s="99"/>
      <c r="E251" s="99"/>
      <c r="F251" s="92" t="s">
        <v>3</v>
      </c>
      <c r="G251" s="92"/>
      <c r="H251" s="92"/>
      <c r="I251" s="93"/>
    </row>
    <row r="252" spans="1:9" ht="18" customHeight="1" x14ac:dyDescent="0.25">
      <c r="A252" s="81"/>
      <c r="B252" s="82"/>
      <c r="C252" s="98">
        <v>-21514.84</v>
      </c>
      <c r="D252" s="99"/>
      <c r="E252" s="99"/>
      <c r="F252" s="104" t="s">
        <v>2</v>
      </c>
      <c r="G252" s="105"/>
      <c r="H252" s="105"/>
      <c r="I252" s="106"/>
    </row>
    <row r="253" spans="1:9" ht="18.75" x14ac:dyDescent="0.25">
      <c r="A253" s="83"/>
      <c r="B253" s="84"/>
      <c r="C253" s="98">
        <v>21514.84</v>
      </c>
      <c r="D253" s="99"/>
      <c r="E253" s="99"/>
      <c r="F253" s="107"/>
      <c r="G253" s="108"/>
      <c r="H253" s="108"/>
      <c r="I253" s="109"/>
    </row>
    <row r="254" spans="1:9" ht="18.75" x14ac:dyDescent="0.25">
      <c r="A254" s="6"/>
      <c r="B254" s="6"/>
      <c r="C254" s="5"/>
      <c r="D254" s="5"/>
      <c r="E254" s="4"/>
      <c r="F254" s="4"/>
      <c r="G254" s="4"/>
      <c r="H254" s="4"/>
      <c r="I254" s="4"/>
    </row>
    <row r="255" spans="1:9" ht="18.75" x14ac:dyDescent="0.25">
      <c r="A255" s="110" t="s">
        <v>1</v>
      </c>
      <c r="B255" s="110"/>
      <c r="C255" s="110"/>
      <c r="D255" s="110"/>
      <c r="E255" s="110"/>
      <c r="F255" s="110"/>
      <c r="G255" s="110"/>
      <c r="H255" s="110"/>
      <c r="I255" s="110"/>
    </row>
    <row r="256" spans="1:9" ht="18.75" x14ac:dyDescent="0.25">
      <c r="A256" s="110" t="s">
        <v>0</v>
      </c>
      <c r="B256" s="110"/>
      <c r="C256" s="110"/>
      <c r="D256" s="110"/>
      <c r="E256" s="110"/>
      <c r="F256" s="110"/>
      <c r="G256" s="110"/>
      <c r="H256" s="110"/>
      <c r="I256" s="110"/>
    </row>
    <row r="258" spans="1:9" ht="18.75" x14ac:dyDescent="0.25">
      <c r="A258" s="3"/>
      <c r="C258" s="2"/>
      <c r="D258" s="2"/>
      <c r="E258" s="2"/>
      <c r="F258" s="1"/>
      <c r="G258" s="1"/>
      <c r="H258" s="1"/>
      <c r="I258" s="1"/>
    </row>
  </sheetData>
  <mergeCells count="398">
    <mergeCell ref="A13:D13"/>
    <mergeCell ref="E13:F13"/>
    <mergeCell ref="A14:D14"/>
    <mergeCell ref="D17:D20"/>
    <mergeCell ref="A1:I1"/>
    <mergeCell ref="A3:I3"/>
    <mergeCell ref="A4:I4"/>
    <mergeCell ref="A5:I5"/>
    <mergeCell ref="A7:I7"/>
    <mergeCell ref="H17:I17"/>
    <mergeCell ref="E14:F14"/>
    <mergeCell ref="E17:F17"/>
    <mergeCell ref="E19:F19"/>
    <mergeCell ref="H19:I19"/>
    <mergeCell ref="E20:F20"/>
    <mergeCell ref="H20:I20"/>
    <mergeCell ref="A23:I23"/>
    <mergeCell ref="A25:B25"/>
    <mergeCell ref="A42:D42"/>
    <mergeCell ref="A22:I22"/>
    <mergeCell ref="A15:C20"/>
    <mergeCell ref="E15:F16"/>
    <mergeCell ref="G15:G16"/>
    <mergeCell ref="H15:I16"/>
    <mergeCell ref="E18:F18"/>
    <mergeCell ref="H18:I18"/>
    <mergeCell ref="A43:D43"/>
    <mergeCell ref="A44:D44"/>
    <mergeCell ref="A45:D45"/>
    <mergeCell ref="A46:D46"/>
    <mergeCell ref="A26:D26"/>
    <mergeCell ref="A30:D30"/>
    <mergeCell ref="A31:D31"/>
    <mergeCell ref="A34:D34"/>
    <mergeCell ref="A35:D35"/>
    <mergeCell ref="A39:D39"/>
    <mergeCell ref="A37:D37"/>
    <mergeCell ref="A36:D36"/>
    <mergeCell ref="A38:D38"/>
    <mergeCell ref="A40:D40"/>
    <mergeCell ref="A41:D41"/>
    <mergeCell ref="A57:D57"/>
    <mergeCell ref="A58:D58"/>
    <mergeCell ref="A47:D47"/>
    <mergeCell ref="A52:I52"/>
    <mergeCell ref="A54:I54"/>
    <mergeCell ref="A48:D48"/>
    <mergeCell ref="A49:E49"/>
    <mergeCell ref="A53:I53"/>
    <mergeCell ref="A70:E70"/>
    <mergeCell ref="A72:I72"/>
    <mergeCell ref="A74:I74"/>
    <mergeCell ref="A75:I75"/>
    <mergeCell ref="A76:B76"/>
    <mergeCell ref="A59:D59"/>
    <mergeCell ref="A60:D60"/>
    <mergeCell ref="C92:E92"/>
    <mergeCell ref="C80:E80"/>
    <mergeCell ref="F80:I80"/>
    <mergeCell ref="C81:E81"/>
    <mergeCell ref="C90:E90"/>
    <mergeCell ref="F81:I81"/>
    <mergeCell ref="C82:E82"/>
    <mergeCell ref="F78:G78"/>
    <mergeCell ref="A79:B79"/>
    <mergeCell ref="C79:E79"/>
    <mergeCell ref="F79:G79"/>
    <mergeCell ref="C77:E77"/>
    <mergeCell ref="C87:E87"/>
    <mergeCell ref="C88:E88"/>
    <mergeCell ref="C89:E89"/>
    <mergeCell ref="F82:I82"/>
    <mergeCell ref="C83:E83"/>
    <mergeCell ref="F83:I83"/>
    <mergeCell ref="A105:I105"/>
    <mergeCell ref="A6:I6"/>
    <mergeCell ref="A8:I8"/>
    <mergeCell ref="A10:I10"/>
    <mergeCell ref="A12:D12"/>
    <mergeCell ref="E12:F12"/>
    <mergeCell ref="A95:I95"/>
    <mergeCell ref="A96:I96"/>
    <mergeCell ref="A97:B97"/>
    <mergeCell ref="C91:E91"/>
    <mergeCell ref="C76:I76"/>
    <mergeCell ref="A61:D61"/>
    <mergeCell ref="A62:D62"/>
    <mergeCell ref="A63:D63"/>
    <mergeCell ref="A64:D64"/>
    <mergeCell ref="A65:D65"/>
    <mergeCell ref="A66:D66"/>
    <mergeCell ref="A67:D67"/>
    <mergeCell ref="A68:D68"/>
    <mergeCell ref="A69:D69"/>
    <mergeCell ref="A77:B77"/>
    <mergeCell ref="F77:G77"/>
    <mergeCell ref="A78:B78"/>
    <mergeCell ref="C78:E78"/>
    <mergeCell ref="A94:I94"/>
    <mergeCell ref="F87:I87"/>
    <mergeCell ref="F88:I88"/>
    <mergeCell ref="F89:I89"/>
    <mergeCell ref="A80:B93"/>
    <mergeCell ref="C97:I97"/>
    <mergeCell ref="A98:B98"/>
    <mergeCell ref="C98:E98"/>
    <mergeCell ref="F98:G98"/>
    <mergeCell ref="C84:E84"/>
    <mergeCell ref="F84:I84"/>
    <mergeCell ref="C85:E85"/>
    <mergeCell ref="F85:I85"/>
    <mergeCell ref="C86:E86"/>
    <mergeCell ref="F86:I86"/>
    <mergeCell ref="F90:I91"/>
    <mergeCell ref="F92:I93"/>
    <mergeCell ref="C93:E93"/>
    <mergeCell ref="A99:B99"/>
    <mergeCell ref="C99:E99"/>
    <mergeCell ref="F99:G99"/>
    <mergeCell ref="A100:B100"/>
    <mergeCell ref="C100:E100"/>
    <mergeCell ref="F100:G100"/>
    <mergeCell ref="C101:E101"/>
    <mergeCell ref="F101:I101"/>
    <mergeCell ref="C102:E102"/>
    <mergeCell ref="F102:I103"/>
    <mergeCell ref="C103:E103"/>
    <mergeCell ref="A101:B103"/>
    <mergeCell ref="A106:I106"/>
    <mergeCell ref="A107:I107"/>
    <mergeCell ref="A109:B109"/>
    <mergeCell ref="C109:I109"/>
    <mergeCell ref="A110:B110"/>
    <mergeCell ref="C110:E110"/>
    <mergeCell ref="F110:G110"/>
    <mergeCell ref="A111:B111"/>
    <mergeCell ref="C111:E111"/>
    <mergeCell ref="F111:G111"/>
    <mergeCell ref="A112:B112"/>
    <mergeCell ref="C112:E112"/>
    <mergeCell ref="F112:G112"/>
    <mergeCell ref="A114:B114"/>
    <mergeCell ref="C114:E114"/>
    <mergeCell ref="F114:I114"/>
    <mergeCell ref="A116:I116"/>
    <mergeCell ref="A117:I117"/>
    <mergeCell ref="A118:I118"/>
    <mergeCell ref="C113:E113"/>
    <mergeCell ref="F113:I113"/>
    <mergeCell ref="C126:E126"/>
    <mergeCell ref="F126:I126"/>
    <mergeCell ref="A120:B120"/>
    <mergeCell ref="C120:I120"/>
    <mergeCell ref="A121:B121"/>
    <mergeCell ref="C121:E121"/>
    <mergeCell ref="F121:G121"/>
    <mergeCell ref="A122:B122"/>
    <mergeCell ref="C122:E122"/>
    <mergeCell ref="F122:G122"/>
    <mergeCell ref="A123:B123"/>
    <mergeCell ref="C123:E123"/>
    <mergeCell ref="F123:G123"/>
    <mergeCell ref="C124:E124"/>
    <mergeCell ref="F124:I124"/>
    <mergeCell ref="C125:E125"/>
    <mergeCell ref="F125:I125"/>
    <mergeCell ref="C127:E127"/>
    <mergeCell ref="F127:I127"/>
    <mergeCell ref="C128:E128"/>
    <mergeCell ref="F128:I128"/>
    <mergeCell ref="C129:E129"/>
    <mergeCell ref="F129:I129"/>
    <mergeCell ref="C130:E130"/>
    <mergeCell ref="F130:I130"/>
    <mergeCell ref="C131:E131"/>
    <mergeCell ref="F131:I131"/>
    <mergeCell ref="C132:E132"/>
    <mergeCell ref="F132:I132"/>
    <mergeCell ref="C133:E133"/>
    <mergeCell ref="F133:I133"/>
    <mergeCell ref="C134:E134"/>
    <mergeCell ref="F134:I134"/>
    <mergeCell ref="C135:E135"/>
    <mergeCell ref="F135:I135"/>
    <mergeCell ref="C136:E136"/>
    <mergeCell ref="F136:I136"/>
    <mergeCell ref="C137:E137"/>
    <mergeCell ref="F137:I137"/>
    <mergeCell ref="C138:E138"/>
    <mergeCell ref="F138:I138"/>
    <mergeCell ref="C139:E139"/>
    <mergeCell ref="F139:I139"/>
    <mergeCell ref="C140:E140"/>
    <mergeCell ref="F140:I140"/>
    <mergeCell ref="C141:E141"/>
    <mergeCell ref="F141:I141"/>
    <mergeCell ref="F151:I151"/>
    <mergeCell ref="C152:E152"/>
    <mergeCell ref="F152:I152"/>
    <mergeCell ref="C150:E150"/>
    <mergeCell ref="F150:I150"/>
    <mergeCell ref="C157:E157"/>
    <mergeCell ref="F157:I157"/>
    <mergeCell ref="C142:E142"/>
    <mergeCell ref="F142:I142"/>
    <mergeCell ref="C143:E143"/>
    <mergeCell ref="F143:I143"/>
    <mergeCell ref="C144:E144"/>
    <mergeCell ref="F144:I144"/>
    <mergeCell ref="C145:E145"/>
    <mergeCell ref="F145:I145"/>
    <mergeCell ref="C146:E146"/>
    <mergeCell ref="F146:I146"/>
    <mergeCell ref="A168:I168"/>
    <mergeCell ref="C161:E161"/>
    <mergeCell ref="C162:E162"/>
    <mergeCell ref="F162:I162"/>
    <mergeCell ref="C154:E154"/>
    <mergeCell ref="F154:I154"/>
    <mergeCell ref="C155:E155"/>
    <mergeCell ref="F155:I156"/>
    <mergeCell ref="C156:E156"/>
    <mergeCell ref="C163:E163"/>
    <mergeCell ref="F160:I160"/>
    <mergeCell ref="C164:E164"/>
    <mergeCell ref="F161:I161"/>
    <mergeCell ref="F163:I164"/>
    <mergeCell ref="A124:B164"/>
    <mergeCell ref="C160:E160"/>
    <mergeCell ref="C158:E158"/>
    <mergeCell ref="F158:I158"/>
    <mergeCell ref="C159:E159"/>
    <mergeCell ref="F159:I159"/>
    <mergeCell ref="A166:I166"/>
    <mergeCell ref="C147:E147"/>
    <mergeCell ref="F147:I147"/>
    <mergeCell ref="C151:E151"/>
    <mergeCell ref="A170:C170"/>
    <mergeCell ref="A172:B172"/>
    <mergeCell ref="C172:I172"/>
    <mergeCell ref="A173:B173"/>
    <mergeCell ref="C173:E173"/>
    <mergeCell ref="F173:G173"/>
    <mergeCell ref="C180:D180"/>
    <mergeCell ref="E180:I181"/>
    <mergeCell ref="A174:B174"/>
    <mergeCell ref="C174:E174"/>
    <mergeCell ref="F174:G174"/>
    <mergeCell ref="A175:B175"/>
    <mergeCell ref="C175:E175"/>
    <mergeCell ref="F175:G175"/>
    <mergeCell ref="C176:D176"/>
    <mergeCell ref="E176:I177"/>
    <mergeCell ref="C177:D177"/>
    <mergeCell ref="C178:D178"/>
    <mergeCell ref="E178:I178"/>
    <mergeCell ref="C179:D179"/>
    <mergeCell ref="E179:I179"/>
    <mergeCell ref="C181:D181"/>
    <mergeCell ref="C182:D182"/>
    <mergeCell ref="E182:I182"/>
    <mergeCell ref="C183:D183"/>
    <mergeCell ref="E183:I183"/>
    <mergeCell ref="C184:D184"/>
    <mergeCell ref="E184:I184"/>
    <mergeCell ref="C185:D185"/>
    <mergeCell ref="E185:I185"/>
    <mergeCell ref="C186:D186"/>
    <mergeCell ref="E186:I186"/>
    <mergeCell ref="C187:D187"/>
    <mergeCell ref="E187:I188"/>
    <mergeCell ref="C188:D188"/>
    <mergeCell ref="C189:D189"/>
    <mergeCell ref="E189:I190"/>
    <mergeCell ref="C190:D190"/>
    <mergeCell ref="C191:D191"/>
    <mergeCell ref="E191:I191"/>
    <mergeCell ref="C192:D192"/>
    <mergeCell ref="E192:I192"/>
    <mergeCell ref="C193:D193"/>
    <mergeCell ref="E193:I193"/>
    <mergeCell ref="C194:D194"/>
    <mergeCell ref="E194:I194"/>
    <mergeCell ref="C195:D195"/>
    <mergeCell ref="E195:I195"/>
    <mergeCell ref="C196:D196"/>
    <mergeCell ref="E196:I196"/>
    <mergeCell ref="C197:D197"/>
    <mergeCell ref="E197:I197"/>
    <mergeCell ref="C198:D198"/>
    <mergeCell ref="E198:I198"/>
    <mergeCell ref="C199:D199"/>
    <mergeCell ref="E199:I199"/>
    <mergeCell ref="C200:D200"/>
    <mergeCell ref="E200:I200"/>
    <mergeCell ref="A207:I207"/>
    <mergeCell ref="A210:C210"/>
    <mergeCell ref="C205:D205"/>
    <mergeCell ref="E205:I205"/>
    <mergeCell ref="C204:D204"/>
    <mergeCell ref="E204:I204"/>
    <mergeCell ref="A211:B211"/>
    <mergeCell ref="C211:I211"/>
    <mergeCell ref="A212:B212"/>
    <mergeCell ref="C212:E212"/>
    <mergeCell ref="F212:G212"/>
    <mergeCell ref="A213:B213"/>
    <mergeCell ref="C213:E213"/>
    <mergeCell ref="F213:G213"/>
    <mergeCell ref="A214:B214"/>
    <mergeCell ref="C214:E214"/>
    <mergeCell ref="F214:G214"/>
    <mergeCell ref="A215:B217"/>
    <mergeCell ref="C215:E215"/>
    <mergeCell ref="F215:I215"/>
    <mergeCell ref="C216:E216"/>
    <mergeCell ref="F216:I216"/>
    <mergeCell ref="C217:E217"/>
    <mergeCell ref="F217:I217"/>
    <mergeCell ref="A219:I219"/>
    <mergeCell ref="A221:I221"/>
    <mergeCell ref="A223:C223"/>
    <mergeCell ref="A225:B225"/>
    <mergeCell ref="C225:I225"/>
    <mergeCell ref="A226:B226"/>
    <mergeCell ref="C226:E226"/>
    <mergeCell ref="F226:G226"/>
    <mergeCell ref="A227:B227"/>
    <mergeCell ref="C227:E227"/>
    <mergeCell ref="F227:G227"/>
    <mergeCell ref="A228:B228"/>
    <mergeCell ref="C228:E228"/>
    <mergeCell ref="F228:G228"/>
    <mergeCell ref="A229:B230"/>
    <mergeCell ref="C229:D229"/>
    <mergeCell ref="E229:I230"/>
    <mergeCell ref="C230:D230"/>
    <mergeCell ref="A231:I231"/>
    <mergeCell ref="A233:I233"/>
    <mergeCell ref="A249:B249"/>
    <mergeCell ref="C249:E249"/>
    <mergeCell ref="F249:G249"/>
    <mergeCell ref="A244:I244"/>
    <mergeCell ref="A245:C245"/>
    <mergeCell ref="A237:B237"/>
    <mergeCell ref="F247:G247"/>
    <mergeCell ref="A248:B248"/>
    <mergeCell ref="C248:E248"/>
    <mergeCell ref="F248:G248"/>
    <mergeCell ref="C239:E239"/>
    <mergeCell ref="A255:I255"/>
    <mergeCell ref="A256:I256"/>
    <mergeCell ref="A27:D27"/>
    <mergeCell ref="A28:D28"/>
    <mergeCell ref="A29:D29"/>
    <mergeCell ref="A32:D32"/>
    <mergeCell ref="A33:D33"/>
    <mergeCell ref="A242:I242"/>
    <mergeCell ref="C153:E153"/>
    <mergeCell ref="F153:I153"/>
    <mergeCell ref="C148:E148"/>
    <mergeCell ref="F148:I148"/>
    <mergeCell ref="C149:E149"/>
    <mergeCell ref="F149:I149"/>
    <mergeCell ref="C237:E237"/>
    <mergeCell ref="F237:G237"/>
    <mergeCell ref="A238:B238"/>
    <mergeCell ref="E202:I202"/>
    <mergeCell ref="C203:D203"/>
    <mergeCell ref="E203:I203"/>
    <mergeCell ref="C247:E247"/>
    <mergeCell ref="C238:E238"/>
    <mergeCell ref="F238:G238"/>
    <mergeCell ref="A234:C234"/>
    <mergeCell ref="F239:I239"/>
    <mergeCell ref="A250:B253"/>
    <mergeCell ref="A176:B205"/>
    <mergeCell ref="C240:E240"/>
    <mergeCell ref="F240:I240"/>
    <mergeCell ref="A239:B240"/>
    <mergeCell ref="C251:E251"/>
    <mergeCell ref="F251:I251"/>
    <mergeCell ref="C201:D201"/>
    <mergeCell ref="E201:I201"/>
    <mergeCell ref="C202:D202"/>
    <mergeCell ref="C252:E252"/>
    <mergeCell ref="C253:E253"/>
    <mergeCell ref="F252:I253"/>
    <mergeCell ref="A235:B235"/>
    <mergeCell ref="C235:I235"/>
    <mergeCell ref="A236:B236"/>
    <mergeCell ref="C236:E236"/>
    <mergeCell ref="F236:G236"/>
    <mergeCell ref="C250:E250"/>
    <mergeCell ref="F250:I250"/>
    <mergeCell ref="A246:B246"/>
    <mergeCell ref="C246:I246"/>
    <mergeCell ref="A247:B247"/>
  </mergeCells>
  <pageMargins left="0.70866141732283472" right="0.31496062992125984" top="0.19685039370078741" bottom="0.19685039370078741" header="0.31496062992125984" footer="0.31496062992125984"/>
  <pageSetup paperSize="9" scale="6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19.09.2022 Совет</vt:lpstr>
      <vt:lpstr>'19.09.2022 Совет'!OLE_LINK2</vt:lpstr>
      <vt:lpstr>'19.09.2022 Совет'!OLE_LINK3</vt:lpstr>
      <vt:lpstr>'19.09.2022 Совет'!OLE_LINK6</vt:lpstr>
      <vt:lpstr>'19.09.2022 Совет'!Область_печати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Fin#Nach#1</cp:lastModifiedBy>
  <dcterms:created xsi:type="dcterms:W3CDTF">2022-09-13T04:41:38Z</dcterms:created>
  <dcterms:modified xsi:type="dcterms:W3CDTF">2022-09-16T10:11:45Z</dcterms:modified>
</cp:coreProperties>
</file>