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80" windowHeight="1170" activeTab="0"/>
  </bookViews>
  <sheets>
    <sheet name="Сведения 2021" sheetId="1" r:id="rId1"/>
  </sheets>
  <definedNames>
    <definedName name="_xlnm.Print_Titles" localSheetId="0">'Сведения 2021'!$3:$4</definedName>
  </definedNames>
  <calcPr fullCalcOnLoad="1"/>
</workbook>
</file>

<file path=xl/sharedStrings.xml><?xml version="1.0" encoding="utf-8"?>
<sst xmlns="http://schemas.openxmlformats.org/spreadsheetml/2006/main" count="241" uniqueCount="169">
  <si>
    <t>Наименование показателя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</si>
  <si>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</si>
  <si>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</si>
  <si>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</si>
  <si>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</si>
  <si>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</si>
  <si>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КУЛЬТУРА, КИНЕМАТОГРАФИЯ</t>
  </si>
  <si>
    <t xml:space="preserve">    СОЦИАЛЬНАЯ ПОЛИТИКА</t>
  </si>
  <si>
    <t xml:space="preserve">    Средства массовой информации</t>
  </si>
  <si>
    <t>ВСЕГО РАСХОДОВ:</t>
  </si>
  <si>
    <t>Разел</t>
  </si>
  <si>
    <t>Подраздел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</si>
  <si>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</si>
  <si>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</si>
  <si>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</si>
  <si>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</si>
  <si>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</si>
  <si>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</si>
  <si>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</si>
  <si>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</si>
  <si>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</si>
  <si>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</si>
  <si>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</si>
  <si>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</si>
  <si>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Резервный фонды</t>
  </si>
  <si>
    <t>Другие общегосударственные вопросы</t>
  </si>
  <si>
    <t>Рублей</t>
  </si>
  <si>
    <t>Уточненный план</t>
  </si>
  <si>
    <t>Сумма</t>
  </si>
  <si>
    <t>Отклонение исполнения от первоначально утвержденных бюджетных ассигнований</t>
  </si>
  <si>
    <t>%</t>
  </si>
  <si>
    <t>Пояснения (тыс. рублей)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</si>
  <si>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</si>
  <si>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Органы юстиции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</si>
  <si>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</si>
  <si>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</si>
  <si>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</si>
  <si>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</si>
  <si>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</si>
  <si>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</si>
  <si>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</si>
  <si>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</si>
  <si>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</si>
  <si>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</si>
  <si>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</si>
  <si>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</si>
  <si>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</si>
  <si>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</si>
  <si>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</si>
  <si>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</si>
  <si>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</si>
  <si>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</si>
  <si>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</si>
  <si>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 xml:space="preserve">     ОБЩЕГОСУДАРСТВЕННЫЕ ВОПРОСЫ</t>
  </si>
  <si>
    <t>09</t>
  </si>
  <si>
    <t>14</t>
  </si>
  <si>
    <t>08</t>
  </si>
  <si>
    <t>10</t>
  </si>
  <si>
    <t>12</t>
  </si>
  <si>
    <t>Дополнительное образование детей</t>
  </si>
  <si>
    <t xml:space="preserve"> </t>
  </si>
  <si>
    <t>Судебная система</t>
  </si>
  <si>
    <t>НАЦИОНАЛЬНАЯ ОБОРОНА</t>
  </si>
  <si>
    <t>Мобилизационная и вневойсковая подготовка</t>
  </si>
  <si>
    <t xml:space="preserve"> Другие вопросы в области охраны окружающей среды</t>
  </si>
  <si>
    <t>Массовый спорт</t>
  </si>
  <si>
    <t>ФИЗИЧЕСКАЯ КУЛЬТУРА И СПОРТ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</si>
  <si>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решениями о бюджете значениями и с уточненными значениями с учетом внесенных изменений 2021 год</t>
  </si>
  <si>
    <t>Утверждено решением Совета депутатов ЗАТО Видяево от 23.12.2020 № 292 "О бюджете ЗАТО Видяево на 2021 год и на плановый период 2022 и 2023 годов</t>
  </si>
  <si>
    <t>Исполнено за 2021 год</t>
  </si>
  <si>
    <t>Отклонение уточненного плана от первоначально утвержденных бюджетных ассигнований</t>
  </si>
  <si>
    <t>Расходы на выплаты по оплате труда главы муниципального образования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</si>
  <si>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</si>
  <si>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Расходы на выплаты по оплате труда работников органов местного самоуправления</t>
  </si>
  <si>
    <t xml:space="preserve"> Расходы на обеспечение и организацию обеспечения персонифицированного финансирования дополнительного образования детей</t>
  </si>
  <si>
    <t>Реализация мероприятий связанных с отдыхом и оздоровлением детей ЗАТО Видяево</t>
  </si>
  <si>
    <t>Пособия, компенсации и иные социальные выплаты гражданам, кроме публичных нормативных обязательств</t>
  </si>
  <si>
    <t>Организация и проведение городских, общественно значимых, культурно-массовых и культурных мероприятий</t>
  </si>
  <si>
    <t>Мероприятия в области информационно-коммуникационной и телекоммуникационной инфраструктуры информационного общества</t>
  </si>
  <si>
    <t>Субсидия на муниципальные задания и содержания имущества МБУ МФЦ ЗАТО Видяево</t>
  </si>
  <si>
    <t>Субсидия на муниципальные задания и содержания имущества МБУ МФЦ ЗАТО Видяево (повышение оплаты труда до МРОТ)</t>
  </si>
  <si>
    <t>Прочие направления расходов муниципальной программы,прочая закупка товаров, работ и услуг</t>
  </si>
  <si>
    <t>Проведение Всероссийской переписи населения 2020 года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</si>
  <si>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</si>
  <si>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</si>
  <si>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Прочая закупка товаров, работ и услуг</t>
  </si>
  <si>
    <t>Закупка энергетических ресурсов</t>
  </si>
  <si>
    <t xml:space="preserve"> Уплата налогов, сборов и иных платежей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</si>
  <si>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(МКУ АСС)</t>
  </si>
  <si>
    <t>Субвенция на осуществление деятельности по отлову и содержанию безнадзорных животных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</si>
  <si>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</si>
  <si>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</si>
  <si>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Прочие направления расходов муниципальной программы</t>
  </si>
  <si>
    <t xml:space="preserve"> Укрепление и создание благоприятных и комфортных условий для проживания жителей ЗАТО Видяево Прочие направления расходов муниципальной программы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</si>
  <si>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</si>
  <si>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</si>
  <si>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 xml:space="preserve">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</si>
  <si>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Реализация мероприятий по содержанию социальной, инженерной и жилищно-коммунальной инфраструктуры ЗАТО Видяево МБУ УМС СЗ ЗАТО Видяево</t>
  </si>
  <si>
    <t>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</si>
  <si>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>Прочие направления расходов муниципальной программы МБУ УМС СЗ ЗАТО Видяево</t>
  </si>
  <si>
    <t>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</si>
  <si>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</si>
  <si>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Реализация мероприятий по социальной поддержке граждан в трудной жизненной ситуации МБУ УМС СЗ ЗАТО Видяево</t>
  </si>
  <si>
    <t>Субсидия на муниципальные задания и содержания имущества МБУ УМС СЗ ЗАТО Видяево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</si>
  <si>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</si>
  <si>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Компенсация расходов на оплату коммунальных услуг для обеспечения государственных (муниципальных) нужд (пустующий фонд)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</si>
  <si>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</si>
  <si>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</si>
  <si>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</si>
  <si>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Реализация мероприятий по Дорожному фонду МБУ УМС СЗ ЗАТО Видяево</t>
  </si>
  <si>
    <t>Реализация мероприятий по энергоэффективности и развитию энергетики МБУ УМС СЗ ЗАТО Видяево</t>
  </si>
  <si>
    <t>Реализация мероприятий по охране окружающей среды</t>
  </si>
  <si>
    <t xml:space="preserve"> Субсидия на реализацию мероприятий, направленных на ликвидацию накопленного экологического ущерба</t>
  </si>
  <si>
    <t>Субсидия на муниципальные задания и содержания имущества МБДОУ № 1 ЗАТО Видяево</t>
  </si>
  <si>
    <t>Субсидия на муниципальные задания и содержания имущества МБДОУ № 2 ЗАТО Видяево</t>
  </si>
  <si>
    <t>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</si>
  <si>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</si>
  <si>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Компенсация расходов на оплату коммунальных услуг для обеспечения государственных (муниципальных) нужд</t>
  </si>
  <si>
    <t xml:space="preserve">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</si>
  <si>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</si>
  <si>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Прочие направления расходов муниципальной программы МБДОУ № 1 ЗАТО Видяево</t>
  </si>
  <si>
    <t xml:space="preserve"> Субсидия на муниципальные задания и содержания имущества МБОУ ЗАТО Видяево СОШ № 1</t>
  </si>
  <si>
    <t xml:space="preserve">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</si>
  <si>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МБОУ ЗАТО Видяево СОШ № 1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</si>
  <si>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МБОУ ЗАТО Видяево СОШ № 1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</si>
  <si>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</si>
  <si>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Обеспечение бесплатным питанием отдельных категорий обучающихся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</si>
  <si>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</si>
  <si>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</si>
  <si>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Реализация мероприятий по преобразованию школьных пространств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</si>
  <si>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МБОУ ДО ЗАТО Видяево ЦДОД</t>
  </si>
  <si>
    <t xml:space="preserve">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ДО ЗАТО Видяево ЦДОД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</si>
  <si>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ДО ЗАТО Видяево ЦДОД</t>
  </si>
  <si>
    <t xml:space="preserve">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</si>
  <si>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 МБОУДО Видяево ДМШ</t>
  </si>
  <si>
    <t xml:space="preserve">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МБОУДО Видяево ДМШ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</si>
  <si>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МБОУДО Видяево ДМШ</t>
  </si>
  <si>
    <t>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</si>
  <si>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</si>
  <si>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</si>
  <si>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</si>
  <si>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</si>
  <si>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Субсидии на обеспечение комплексной безопасности муниципальных образовательных организаций</t>
  </si>
  <si>
    <t xml:space="preserve"> Реализация мероприятий по развитию инфраструктуры материально-технической ресурсной базы МБОУ ДО ЗАТО Видяево ЦДОД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</si>
  <si>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МКУ МИТО ЗАТО Видяево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</si>
  <si>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 МКУ МИТО ЗАТО Видяево</t>
  </si>
  <si>
    <t xml:space="preserve">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МБУК ЦКД ЗАТО Видяево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</si>
  <si>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ЦКД ЗАТО Видяево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</si>
  <si>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</si>
  <si>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</si>
  <si>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</si>
  <si>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</si>
  <si>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</si>
  <si>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</si>
  <si>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</si>
  <si>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</si>
  <si>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Реализация мероприятий по привлечению населения ЗАТО Видяево к физической культуре и спорту</t>
  </si>
  <si>
    <t xml:space="preserve"> Прочие направления расходов муниципальной программы МАУ СОК "Фрегат" ЗАТО Видяево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</si>
  <si>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МАУ СОК "Фрегат" ЗАТО Видяево</t>
  </si>
  <si>
    <t>Реализация мероприятий по развитию инфраструктуры материально-технической ресурсной базы муниципальных учреждений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</si>
  <si>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МАУ СОК "Фрегат" ЗАТО Видяево</t>
  </si>
  <si>
    <t>Компенсация расходов на оплату коммунальных услуг для обеспечения государственных (муниципальных) нуждМАУ СОК "Фрегат" ЗАТО Видяево</t>
  </si>
  <si>
    <t xml:space="preserve">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 МАУ СОК "Фрегат" ЗАТО Видяево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</si>
  <si>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 МБУ "Редакция газеты "Вестник Видяево"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</si>
  <si>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</si>
  <si>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 МБУ "Редакция газеты "Вестник Видяево"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</si>
  <si>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МБУК ЦКД ЗАТО Видяево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</si>
  <si>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</si>
  <si>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Компенсация расходов на оплату коммунальных услуг для обеспечения государственных (муниципальных) нужд МБОУ ЗАТО Видяево СОШ № 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</si>
</sst>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0.0000"/>
    <numFmt numFmtId="169" formatCode="0.00000"/>
    <numFmt numFmtId="170" formatCode="0.00000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20" borderId="3">
      <alignment shrinkToFit="1"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10" fontId="38" fillId="21" borderId="2">
      <alignment horizontal="right" vertical="top" shrinkToFit="1"/>
      <protection/>
    </xf>
    <xf numFmtId="0" fontId="36" fillId="20" borderId="4">
      <alignment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" fontId="38" fillId="22" borderId="2">
      <alignment horizontal="right" vertical="top" shrinkToFit="1"/>
      <protection/>
    </xf>
    <xf numFmtId="10" fontId="38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>
      <alignment vertical="top" wrapText="1"/>
      <protection/>
    </xf>
    <xf numFmtId="0" fontId="50" fillId="0" borderId="0">
      <alignment vertical="top" wrapText="1"/>
      <protection/>
    </xf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0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50" fillId="0" borderId="14" xfId="58" applyNumberFormat="1" applyFont="1" applyFill="1" applyBorder="1" applyAlignment="1" applyProtection="1">
      <alignment horizontal="right" vertical="center" shrinkToFit="1"/>
      <protection/>
    </xf>
    <xf numFmtId="0" fontId="50" fillId="0" borderId="2" xfId="57" applyNumberFormat="1" applyFont="1" applyFill="1" applyAlignment="1" applyProtection="1">
      <alignment vertical="center" wrapText="1"/>
      <protection/>
    </xf>
    <xf numFmtId="49" fontId="50" fillId="0" borderId="2" xfId="48" applyNumberFormat="1" applyFont="1" applyFill="1" applyAlignment="1" applyProtection="1">
      <alignment horizontal="center" vertical="center" shrinkToFit="1"/>
      <protection/>
    </xf>
    <xf numFmtId="4" fontId="0" fillId="0" borderId="0" xfId="0" applyNumberFormat="1" applyFill="1" applyAlignment="1" applyProtection="1">
      <alignment/>
      <protection locked="0"/>
    </xf>
    <xf numFmtId="4" fontId="50" fillId="0" borderId="2" xfId="66" applyNumberFormat="1" applyFont="1" applyFill="1" applyAlignment="1" applyProtection="1">
      <alignment horizontal="right" vertical="center" shrinkToFit="1"/>
      <protection/>
    </xf>
    <xf numFmtId="49" fontId="4" fillId="0" borderId="15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9" fontId="2" fillId="0" borderId="15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50" fillId="0" borderId="2" xfId="45" applyFont="1" applyFill="1">
      <alignment horizontal="center" vertical="center" wrapText="1"/>
      <protection/>
    </xf>
    <xf numFmtId="0" fontId="8" fillId="0" borderId="15" xfId="87" applyFont="1" applyFill="1" applyBorder="1" applyAlignment="1" applyProtection="1">
      <alignment horizontal="center" vertical="center" wrapText="1" readingOrder="1"/>
      <protection locked="0"/>
    </xf>
    <xf numFmtId="0" fontId="8" fillId="0" borderId="15" xfId="87" applyFont="1" applyFill="1" applyBorder="1" applyAlignment="1">
      <alignment horizontal="center" vertical="center" wrapText="1"/>
      <protection/>
    </xf>
    <xf numFmtId="0" fontId="50" fillId="0" borderId="16" xfId="57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center" wrapText="1"/>
      <protection locked="0"/>
    </xf>
    <xf numFmtId="9" fontId="2" fillId="0" borderId="17" xfId="0" applyNumberFormat="1" applyFont="1" applyFill="1" applyBorder="1" applyAlignment="1" applyProtection="1">
      <alignment vertical="center"/>
      <protection locked="0"/>
    </xf>
    <xf numFmtId="4" fontId="50" fillId="0" borderId="18" xfId="58" applyNumberFormat="1" applyFont="1" applyFill="1" applyBorder="1" applyAlignment="1" applyProtection="1">
      <alignment horizontal="right" vertical="center" shrinkToFit="1"/>
      <protection/>
    </xf>
    <xf numFmtId="4" fontId="50" fillId="0" borderId="16" xfId="66" applyNumberFormat="1" applyFont="1" applyFill="1" applyBorder="1" applyAlignment="1" applyProtection="1">
      <alignment horizontal="right" vertical="center" shrinkToFit="1"/>
      <protection/>
    </xf>
    <xf numFmtId="49" fontId="50" fillId="0" borderId="16" xfId="48" applyNumberFormat="1" applyFont="1" applyFill="1" applyBorder="1" applyAlignment="1" applyProtection="1">
      <alignment horizontal="center" vertical="center" shrinkToFit="1"/>
      <protection/>
    </xf>
    <xf numFmtId="49" fontId="56" fillId="0" borderId="17" xfId="0" applyNumberFormat="1" applyFont="1" applyFill="1" applyBorder="1" applyAlignment="1" applyProtection="1">
      <alignment vertical="center" wrapText="1"/>
      <protection locked="0"/>
    </xf>
    <xf numFmtId="0" fontId="50" fillId="0" borderId="19" xfId="45" applyFont="1" applyFill="1" applyBorder="1">
      <alignment horizontal="center" vertical="center" wrapText="1"/>
      <protection/>
    </xf>
    <xf numFmtId="49" fontId="50" fillId="0" borderId="20" xfId="48" applyNumberFormat="1" applyFont="1" applyFill="1" applyBorder="1" applyAlignment="1" applyProtection="1">
      <alignment horizontal="center" vertical="center" shrinkToFit="1"/>
      <protection/>
    </xf>
    <xf numFmtId="4" fontId="50" fillId="0" borderId="20" xfId="66" applyNumberFormat="1" applyFont="1" applyFill="1" applyBorder="1" applyAlignment="1" applyProtection="1">
      <alignment horizontal="right" vertical="center" shrinkToFit="1"/>
      <protection/>
    </xf>
    <xf numFmtId="9" fontId="2" fillId="0" borderId="21" xfId="0" applyNumberFormat="1" applyFont="1" applyFill="1" applyBorder="1" applyAlignment="1" applyProtection="1">
      <alignment vertical="center"/>
      <protection locked="0"/>
    </xf>
    <xf numFmtId="49" fontId="4" fillId="0" borderId="21" xfId="0" applyNumberFormat="1" applyFont="1" applyFill="1" applyBorder="1" applyAlignment="1" applyProtection="1">
      <alignment vertical="center" wrapText="1"/>
      <protection locked="0"/>
    </xf>
    <xf numFmtId="0" fontId="50" fillId="0" borderId="15" xfId="45" applyNumberFormat="1" applyFont="1" applyFill="1" applyBorder="1" applyAlignment="1" applyProtection="1">
      <alignment horizontal="center" vertical="center" wrapText="1"/>
      <protection/>
    </xf>
    <xf numFmtId="0" fontId="50" fillId="0" borderId="15" xfId="45" applyFont="1" applyFill="1" applyBorder="1">
      <alignment horizontal="center" vertical="center" wrapText="1"/>
      <protection/>
    </xf>
    <xf numFmtId="49" fontId="50" fillId="0" borderId="15" xfId="48" applyNumberFormat="1" applyFont="1" applyFill="1" applyBorder="1" applyAlignment="1" applyProtection="1">
      <alignment horizontal="center" shrinkToFit="1"/>
      <protection/>
    </xf>
    <xf numFmtId="4" fontId="50" fillId="0" borderId="15" xfId="66" applyNumberFormat="1" applyFont="1" applyFill="1" applyBorder="1" applyAlignment="1" applyProtection="1">
      <alignment horizontal="right" vertical="center" shrinkToFit="1"/>
      <protection/>
    </xf>
    <xf numFmtId="4" fontId="50" fillId="0" borderId="15" xfId="58" applyNumberFormat="1" applyFont="1" applyFill="1" applyBorder="1" applyAlignment="1" applyProtection="1">
      <alignment horizontal="right" vertical="center" shrinkToFit="1"/>
      <protection/>
    </xf>
    <xf numFmtId="0" fontId="8" fillId="0" borderId="15" xfId="0" applyFont="1" applyBorder="1" applyAlignment="1">
      <alignment horizontal="center" vertical="center" wrapText="1"/>
    </xf>
    <xf numFmtId="0" fontId="50" fillId="15" borderId="15" xfId="45" applyNumberFormat="1" applyFont="1" applyFill="1" applyBorder="1" applyAlignment="1" applyProtection="1">
      <alignment horizontal="center" vertical="center" wrapText="1"/>
      <protection/>
    </xf>
    <xf numFmtId="0" fontId="8" fillId="15" borderId="15" xfId="87" applyFont="1" applyFill="1" applyBorder="1" applyAlignment="1" applyProtection="1">
      <alignment horizontal="center" vertical="center" wrapText="1" readingOrder="1"/>
      <protection locked="0"/>
    </xf>
    <xf numFmtId="0" fontId="8" fillId="15" borderId="15" xfId="87" applyFont="1" applyFill="1" applyBorder="1" applyAlignment="1">
      <alignment horizontal="center" vertical="center" wrapText="1"/>
      <protection/>
    </xf>
    <xf numFmtId="9" fontId="3" fillId="15" borderId="15" xfId="0" applyNumberFormat="1" applyFont="1" applyFill="1" applyBorder="1" applyAlignment="1" applyProtection="1">
      <alignment vertical="center"/>
      <protection locked="0"/>
    </xf>
    <xf numFmtId="49" fontId="4" fillId="15" borderId="15" xfId="0" applyNumberFormat="1" applyFont="1" applyFill="1" applyBorder="1" applyAlignment="1" applyProtection="1">
      <alignment vertical="center" wrapText="1"/>
      <protection locked="0"/>
    </xf>
    <xf numFmtId="0" fontId="57" fillId="9" borderId="2" xfId="57" applyNumberFormat="1" applyFont="1" applyFill="1" applyAlignment="1" applyProtection="1">
      <alignment vertical="top" wrapText="1"/>
      <protection/>
    </xf>
    <xf numFmtId="49" fontId="57" fillId="9" borderId="19" xfId="48" applyNumberFormat="1" applyFont="1" applyFill="1" applyBorder="1" applyAlignment="1" applyProtection="1">
      <alignment horizontal="center" shrinkToFit="1"/>
      <protection/>
    </xf>
    <xf numFmtId="49" fontId="57" fillId="9" borderId="15" xfId="48" applyNumberFormat="1" applyFont="1" applyFill="1" applyBorder="1" applyAlignment="1" applyProtection="1">
      <alignment horizontal="center" shrinkToFit="1"/>
      <protection/>
    </xf>
    <xf numFmtId="4" fontId="57" fillId="9" borderId="15" xfId="66" applyNumberFormat="1" applyFont="1" applyFill="1" applyBorder="1" applyAlignment="1" applyProtection="1">
      <alignment horizontal="right" vertical="center" shrinkToFit="1"/>
      <protection/>
    </xf>
    <xf numFmtId="4" fontId="57" fillId="9" borderId="15" xfId="58" applyNumberFormat="1" applyFont="1" applyFill="1" applyBorder="1" applyAlignment="1" applyProtection="1">
      <alignment horizontal="right" vertical="center" shrinkToFit="1"/>
      <protection/>
    </xf>
    <xf numFmtId="9" fontId="3" fillId="9" borderId="15" xfId="0" applyNumberFormat="1" applyFont="1" applyFill="1" applyBorder="1" applyAlignment="1" applyProtection="1">
      <alignment vertical="center"/>
      <protection locked="0"/>
    </xf>
    <xf numFmtId="49" fontId="4" fillId="9" borderId="15" xfId="0" applyNumberFormat="1" applyFont="1" applyFill="1" applyBorder="1" applyAlignment="1" applyProtection="1">
      <alignment vertical="center" wrapText="1"/>
      <protection locked="0"/>
    </xf>
    <xf numFmtId="0" fontId="57" fillId="9" borderId="2" xfId="57" applyNumberFormat="1" applyFont="1" applyFill="1" applyAlignment="1" applyProtection="1">
      <alignment vertical="center" wrapText="1"/>
      <protection/>
    </xf>
    <xf numFmtId="49" fontId="57" fillId="9" borderId="2" xfId="48" applyNumberFormat="1" applyFont="1" applyFill="1" applyAlignment="1" applyProtection="1">
      <alignment horizontal="center" vertical="center" shrinkToFit="1"/>
      <protection/>
    </xf>
    <xf numFmtId="4" fontId="57" fillId="9" borderId="2" xfId="66" applyNumberFormat="1" applyFont="1" applyFill="1" applyAlignment="1" applyProtection="1">
      <alignment horizontal="right" vertical="center" shrinkToFit="1"/>
      <protection/>
    </xf>
    <xf numFmtId="49" fontId="5" fillId="9" borderId="15" xfId="0" applyNumberFormat="1" applyFont="1" applyFill="1" applyBorder="1" applyAlignment="1" applyProtection="1">
      <alignment vertical="center" wrapText="1"/>
      <protection locked="0"/>
    </xf>
    <xf numFmtId="4" fontId="57" fillId="9" borderId="14" xfId="58" applyNumberFormat="1" applyFont="1" applyFill="1" applyBorder="1" applyAlignment="1" applyProtection="1">
      <alignment horizontal="right" vertical="center" shrinkToFit="1"/>
      <protection/>
    </xf>
    <xf numFmtId="49" fontId="3" fillId="9" borderId="0" xfId="0" applyNumberFormat="1" applyFont="1" applyFill="1" applyAlignment="1" applyProtection="1">
      <alignment/>
      <protection locked="0"/>
    </xf>
    <xf numFmtId="49" fontId="3" fillId="9" borderId="15" xfId="0" applyNumberFormat="1" applyFont="1" applyFill="1" applyBorder="1" applyAlignment="1" applyProtection="1">
      <alignment/>
      <protection locked="0"/>
    </xf>
    <xf numFmtId="4" fontId="57" fillId="15" borderId="2" xfId="58" applyNumberFormat="1" applyFont="1" applyFill="1" applyAlignment="1" applyProtection="1">
      <alignment horizontal="right" vertical="center" shrinkToFit="1"/>
      <protection/>
    </xf>
    <xf numFmtId="4" fontId="3" fillId="9" borderId="15" xfId="0" applyNumberFormat="1" applyFont="1" applyFill="1" applyBorder="1" applyAlignment="1" applyProtection="1">
      <alignment vertical="center"/>
      <protection locked="0"/>
    </xf>
    <xf numFmtId="4" fontId="2" fillId="0" borderId="15" xfId="0" applyNumberFormat="1" applyFont="1" applyFill="1" applyBorder="1" applyAlignment="1" applyProtection="1">
      <alignment vertical="center"/>
      <protection locked="0"/>
    </xf>
    <xf numFmtId="4" fontId="3" fillId="9" borderId="0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3" fillId="15" borderId="15" xfId="0" applyNumberFormat="1" applyFont="1" applyFill="1" applyBorder="1" applyAlignment="1" applyProtection="1">
      <alignment vertical="center"/>
      <protection locked="0"/>
    </xf>
    <xf numFmtId="49" fontId="50" fillId="0" borderId="17" xfId="48" applyNumberFormat="1" applyFont="1" applyFill="1" applyBorder="1" applyAlignment="1" applyProtection="1">
      <alignment horizontal="center" shrinkToFit="1"/>
      <protection/>
    </xf>
    <xf numFmtId="49" fontId="50" fillId="0" borderId="22" xfId="48" applyNumberFormat="1" applyFont="1" applyFill="1" applyBorder="1" applyAlignment="1" applyProtection="1">
      <alignment horizontal="center" shrinkToFit="1"/>
      <protection/>
    </xf>
    <xf numFmtId="0" fontId="50" fillId="0" borderId="20" xfId="57" applyNumberFormat="1" applyFont="1" applyFill="1" applyBorder="1" applyAlignment="1" applyProtection="1">
      <alignment vertical="center" wrapText="1"/>
      <protection/>
    </xf>
    <xf numFmtId="49" fontId="50" fillId="0" borderId="14" xfId="48" applyNumberFormat="1" applyFont="1" applyFill="1" applyBorder="1" applyAlignment="1" applyProtection="1">
      <alignment horizontal="center" vertical="center" shrinkToFit="1"/>
      <protection/>
    </xf>
    <xf numFmtId="49" fontId="50" fillId="0" borderId="21" xfId="48" applyNumberFormat="1" applyFont="1" applyFill="1" applyBorder="1" applyAlignment="1" applyProtection="1">
      <alignment horizontal="center" vertical="center" shrinkToFit="1"/>
      <protection/>
    </xf>
    <xf numFmtId="0" fontId="50" fillId="0" borderId="15" xfId="57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Border="1" applyAlignment="1">
      <alignment vertical="center" wrapText="1"/>
    </xf>
    <xf numFmtId="49" fontId="4" fillId="0" borderId="23" xfId="0" applyNumberFormat="1" applyFont="1" applyFill="1" applyBorder="1" applyAlignment="1" applyProtection="1">
      <alignment vertical="center" wrapText="1"/>
      <protection locked="0"/>
    </xf>
    <xf numFmtId="49" fontId="6" fillId="0" borderId="24" xfId="56" applyNumberFormat="1" applyFont="1" applyFill="1" applyBorder="1" applyAlignment="1" applyProtection="1">
      <alignment vertical="top" wrapText="1"/>
      <protection/>
    </xf>
    <xf numFmtId="49" fontId="6" fillId="0" borderId="15" xfId="56" applyNumberFormat="1" applyFont="1" applyFill="1" applyBorder="1" applyAlignment="1" applyProtection="1">
      <alignment vertical="top" wrapText="1"/>
      <protection/>
    </xf>
    <xf numFmtId="49" fontId="6" fillId="0" borderId="23" xfId="56" applyNumberFormat="1" applyFont="1" applyFill="1" applyBorder="1" applyAlignment="1" applyProtection="1">
      <alignment vertical="top" wrapText="1"/>
      <protection/>
    </xf>
    <xf numFmtId="0" fontId="57" fillId="15" borderId="2" xfId="52" applyNumberFormat="1" applyFont="1" applyFill="1" applyAlignment="1" applyProtection="1">
      <alignment horizontal="left"/>
      <protection/>
    </xf>
    <xf numFmtId="0" fontId="57" fillId="15" borderId="2" xfId="52" applyFont="1" applyFill="1" applyAlignment="1">
      <alignment horizontal="left"/>
      <protection/>
    </xf>
    <xf numFmtId="0" fontId="50" fillId="15" borderId="2" xfId="45" applyNumberFormat="1" applyFont="1" applyFill="1" applyProtection="1">
      <alignment horizontal="center" vertical="center" wrapText="1"/>
      <protection/>
    </xf>
    <xf numFmtId="0" fontId="50" fillId="15" borderId="2" xfId="45" applyFont="1" applyFill="1">
      <alignment horizontal="center" vertical="center" wrapText="1"/>
      <protection/>
    </xf>
    <xf numFmtId="0" fontId="50" fillId="15" borderId="19" xfId="45" applyNumberFormat="1" applyFont="1" applyFill="1" applyBorder="1" applyProtection="1">
      <alignment horizontal="center" vertical="center" wrapText="1"/>
      <protection/>
    </xf>
    <xf numFmtId="0" fontId="50" fillId="15" borderId="19" xfId="45" applyFont="1" applyFill="1" applyBorder="1">
      <alignment horizontal="center" vertical="center" wrapText="1"/>
      <protection/>
    </xf>
    <xf numFmtId="0" fontId="50" fillId="15" borderId="15" xfId="45" applyNumberFormat="1" applyFont="1" applyFill="1" applyBorder="1" applyProtection="1">
      <alignment horizontal="center" vertical="center" wrapText="1"/>
      <protection/>
    </xf>
    <xf numFmtId="0" fontId="50" fillId="15" borderId="15" xfId="45" applyFont="1" applyFill="1" applyBorder="1">
      <alignment horizontal="center" vertical="center" wrapText="1"/>
      <protection/>
    </xf>
    <xf numFmtId="49" fontId="50" fillId="0" borderId="16" xfId="48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0" fillId="0" borderId="16" xfId="57" applyNumberFormat="1" applyFont="1" applyFill="1" applyBorder="1" applyAlignment="1" applyProtection="1">
      <alignment vertical="center" wrapText="1"/>
      <protection/>
    </xf>
    <xf numFmtId="0" fontId="0" fillId="0" borderId="2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9" fontId="2" fillId="0" borderId="17" xfId="0" applyNumberFormat="1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4" fontId="50" fillId="0" borderId="18" xfId="58" applyNumberFormat="1" applyFont="1" applyFill="1" applyBorder="1" applyAlignment="1" applyProtection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4" fontId="50" fillId="0" borderId="16" xfId="66" applyNumberFormat="1" applyFont="1" applyFill="1" applyBorder="1" applyAlignment="1" applyProtection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58" fillId="0" borderId="0" xfId="43" applyNumberFormat="1" applyFont="1" applyFill="1" applyAlignment="1" applyProtection="1">
      <alignment horizontal="right"/>
      <protection/>
    </xf>
    <xf numFmtId="0" fontId="59" fillId="0" borderId="0" xfId="86" applyFont="1" applyFill="1" applyAlignment="1">
      <alignment horizontal="center" vertical="center" wrapText="1"/>
      <protection/>
    </xf>
    <xf numFmtId="0" fontId="2" fillId="15" borderId="15" xfId="0" applyFont="1" applyFill="1" applyBorder="1" applyAlignment="1" applyProtection="1">
      <alignment horizontal="center" vertical="center"/>
      <protection locked="0"/>
    </xf>
    <xf numFmtId="0" fontId="8" fillId="15" borderId="15" xfId="87" applyFont="1" applyFill="1" applyBorder="1" applyAlignment="1" applyProtection="1">
      <alignment horizontal="center" vertical="center" wrapText="1" readingOrder="1"/>
      <protection locked="0"/>
    </xf>
    <xf numFmtId="49" fontId="2" fillId="1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15" borderId="15" xfId="0" applyFill="1" applyBorder="1" applyAlignment="1">
      <alignment horizontal="center" vertical="center" wrapText="1"/>
    </xf>
    <xf numFmtId="0" fontId="8" fillId="15" borderId="15" xfId="87" applyFont="1" applyFill="1" applyBorder="1" applyAlignment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 locked="0"/>
    </xf>
    <xf numFmtId="0" fontId="8" fillId="0" borderId="21" xfId="0" applyFont="1" applyBorder="1" applyAlignment="1">
      <alignment vertical="center" wrapText="1"/>
    </xf>
    <xf numFmtId="4" fontId="50" fillId="0" borderId="22" xfId="66" applyNumberFormat="1" applyFont="1" applyFill="1" applyBorder="1" applyAlignment="1" applyProtection="1">
      <alignment horizontal="right" vertical="center" shrinkToFit="1"/>
      <protection/>
    </xf>
    <xf numFmtId="4" fontId="50" fillId="0" borderId="19" xfId="66" applyNumberFormat="1" applyFont="1" applyFill="1" applyBorder="1" applyAlignment="1" applyProtection="1">
      <alignment horizontal="right" vertical="center" shrinkToFit="1"/>
      <protection/>
    </xf>
    <xf numFmtId="4" fontId="2" fillId="0" borderId="0" xfId="0" applyNumberFormat="1" applyFont="1" applyFill="1" applyAlignment="1" applyProtection="1">
      <alignment/>
      <protection locked="0"/>
    </xf>
    <xf numFmtId="0" fontId="0" fillId="0" borderId="29" xfId="0" applyBorder="1" applyAlignment="1">
      <alignment horizontal="right" vertical="center" shrinkToFit="1"/>
    </xf>
    <xf numFmtId="4" fontId="50" fillId="0" borderId="18" xfId="66" applyNumberFormat="1" applyFont="1" applyFill="1" applyBorder="1" applyAlignment="1" applyProtection="1">
      <alignment horizontal="right" vertical="center" shrinkToFit="1"/>
      <protection/>
    </xf>
    <xf numFmtId="4" fontId="50" fillId="0" borderId="17" xfId="58" applyNumberFormat="1" applyFont="1" applyFill="1" applyBorder="1" applyAlignment="1" applyProtection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"/>
  <sheetViews>
    <sheetView showGridLines="0" tabSelected="1" zoomScalePageLayoutView="0" workbookViewId="0" topLeftCell="A134">
      <selection activeCell="H146" sqref="H146:H148"/>
    </sheetView>
  </sheetViews>
  <sheetFormatPr defaultColWidth="9.140625" defaultRowHeight="15" outlineLevelRow="1"/>
  <cols>
    <col min="1" max="1" width="45.28125" style="2" customWidth="1"/>
    <col min="2" max="2" width="7.7109375" style="2" customWidth="1"/>
    <col min="3" max="3" width="6.421875" style="2" customWidth="1"/>
    <col min="4" max="4" width="21.57421875" style="2" customWidth="1"/>
    <col min="5" max="5" width="16.421875" style="2" customWidth="1"/>
    <col min="6" max="6" width="14.57421875" style="2" customWidth="1"/>
    <col min="7" max="7" width="15.140625" style="2" customWidth="1"/>
    <col min="8" max="8" width="13.57421875" style="2" customWidth="1"/>
    <col min="9" max="9" width="17.7109375" style="2" customWidth="1"/>
    <col min="10" max="10" width="53.00390625" style="12" customWidth="1"/>
    <col min="11" max="11" width="10.7109375" style="3" bestFit="1" customWidth="1"/>
    <col min="12" max="12" width="10.00390625" style="3" bestFit="1" customWidth="1"/>
    <col min="13" max="16384" width="9.140625" style="3" customWidth="1"/>
  </cols>
  <sheetData>
    <row r="1" spans="1:10" ht="41.25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 customHeight="1">
      <c r="A2" s="94" t="s">
        <v>26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40.5" customHeight="1">
      <c r="A3" s="73" t="s">
        <v>0</v>
      </c>
      <c r="B3" s="75" t="s">
        <v>10</v>
      </c>
      <c r="C3" s="77" t="s">
        <v>11</v>
      </c>
      <c r="D3" s="96" t="s">
        <v>28</v>
      </c>
      <c r="E3" s="96"/>
      <c r="F3" s="96"/>
      <c r="G3" s="97" t="s">
        <v>29</v>
      </c>
      <c r="H3" s="97"/>
      <c r="I3" s="98" t="s">
        <v>31</v>
      </c>
      <c r="J3" s="99"/>
    </row>
    <row r="4" spans="1:10" ht="109.5" customHeight="1">
      <c r="A4" s="74"/>
      <c r="B4" s="76"/>
      <c r="C4" s="78"/>
      <c r="D4" s="34" t="s">
        <v>68</v>
      </c>
      <c r="E4" s="34" t="s">
        <v>27</v>
      </c>
      <c r="F4" s="34" t="s">
        <v>69</v>
      </c>
      <c r="G4" s="35" t="s">
        <v>28</v>
      </c>
      <c r="H4" s="36" t="s">
        <v>30</v>
      </c>
      <c r="I4" s="100" t="s">
        <v>70</v>
      </c>
      <c r="J4" s="99"/>
    </row>
    <row r="5" spans="1:10" ht="13.5" customHeight="1">
      <c r="A5" s="13">
        <v>1</v>
      </c>
      <c r="B5" s="23">
        <v>2</v>
      </c>
      <c r="C5" s="29">
        <v>3</v>
      </c>
      <c r="D5" s="28">
        <v>4</v>
      </c>
      <c r="E5" s="28">
        <v>5</v>
      </c>
      <c r="F5" s="28">
        <v>6</v>
      </c>
      <c r="G5" s="14">
        <v>7</v>
      </c>
      <c r="H5" s="15">
        <v>8</v>
      </c>
      <c r="I5" s="15">
        <v>9</v>
      </c>
      <c r="J5" s="33">
        <v>10</v>
      </c>
    </row>
    <row r="6" spans="1:10" ht="15">
      <c r="A6" s="39" t="s">
        <v>53</v>
      </c>
      <c r="B6" s="40" t="s">
        <v>12</v>
      </c>
      <c r="C6" s="41"/>
      <c r="D6" s="42">
        <f>D7+D8+D9+D10+D11+D12</f>
        <v>77836890.61</v>
      </c>
      <c r="E6" s="42">
        <f>E7+E8+E9+E10+E11+E12</f>
        <v>72735674.57</v>
      </c>
      <c r="F6" s="42">
        <f>F7+F8+F9+F10+F11+F12</f>
        <v>70665919.94</v>
      </c>
      <c r="G6" s="43">
        <f>F6-D6</f>
        <v>-7170970.670000002</v>
      </c>
      <c r="H6" s="44">
        <f aca="true" t="shared" si="0" ref="H6:H12">F6/D6</f>
        <v>0.907871825123</v>
      </c>
      <c r="I6" s="54">
        <v>-5101.22</v>
      </c>
      <c r="J6" s="45"/>
    </row>
    <row r="7" spans="1:11" ht="38.25" outlineLevel="1">
      <c r="A7" s="16" t="s">
        <v>21</v>
      </c>
      <c r="B7" s="60" t="s">
        <v>12</v>
      </c>
      <c r="C7" s="59" t="s">
        <v>13</v>
      </c>
      <c r="D7" s="31">
        <v>2604000</v>
      </c>
      <c r="E7" s="31">
        <v>2454000</v>
      </c>
      <c r="F7" s="31">
        <v>2454000</v>
      </c>
      <c r="G7" s="32">
        <f>D7-F7</f>
        <v>150000</v>
      </c>
      <c r="H7" s="11">
        <f t="shared" si="0"/>
        <v>0.9423963133640553</v>
      </c>
      <c r="I7" s="55">
        <v>-150</v>
      </c>
      <c r="J7" s="9" t="s">
        <v>71</v>
      </c>
      <c r="K7" s="7"/>
    </row>
    <row r="8" spans="1:12" ht="51" outlineLevel="1">
      <c r="A8" s="64" t="s">
        <v>22</v>
      </c>
      <c r="B8" s="30" t="s">
        <v>12</v>
      </c>
      <c r="C8" s="30" t="s">
        <v>14</v>
      </c>
      <c r="D8" s="31">
        <v>6981826.17</v>
      </c>
      <c r="E8" s="31">
        <v>6981826.17</v>
      </c>
      <c r="F8" s="31">
        <v>6981824.68</v>
      </c>
      <c r="G8" s="32">
        <f>D8-F8</f>
        <v>1.4900000002235174</v>
      </c>
      <c r="H8" s="11">
        <f t="shared" si="0"/>
        <v>0.9999997865887859</v>
      </c>
      <c r="I8" s="55">
        <f>E8-D8</f>
        <v>0</v>
      </c>
      <c r="J8" s="9"/>
      <c r="L8" s="7"/>
    </row>
    <row r="9" spans="1:11" ht="51" outlineLevel="1">
      <c r="A9" s="61" t="s">
        <v>23</v>
      </c>
      <c r="B9" s="62" t="s">
        <v>12</v>
      </c>
      <c r="C9" s="63" t="s">
        <v>15</v>
      </c>
      <c r="D9" s="31">
        <v>36535173.83</v>
      </c>
      <c r="E9" s="31">
        <v>36685173.83</v>
      </c>
      <c r="F9" s="31">
        <v>36681227.3</v>
      </c>
      <c r="G9" s="32">
        <f>F9-D9</f>
        <v>146053.4699999988</v>
      </c>
      <c r="H9" s="11">
        <f t="shared" si="0"/>
        <v>1.0039976125658958</v>
      </c>
      <c r="I9" s="55">
        <v>150</v>
      </c>
      <c r="J9" s="9" t="s">
        <v>73</v>
      </c>
      <c r="K9" s="7"/>
    </row>
    <row r="10" spans="1:10" ht="15" outlineLevel="1">
      <c r="A10" s="5" t="s">
        <v>61</v>
      </c>
      <c r="B10" s="6" t="s">
        <v>12</v>
      </c>
      <c r="C10" s="24" t="s">
        <v>16</v>
      </c>
      <c r="D10" s="25">
        <v>640.57</v>
      </c>
      <c r="E10" s="25">
        <v>640.57</v>
      </c>
      <c r="F10" s="25">
        <v>640.57</v>
      </c>
      <c r="G10" s="4">
        <f>F10-D10</f>
        <v>0</v>
      </c>
      <c r="H10" s="26">
        <f t="shared" si="0"/>
        <v>1</v>
      </c>
      <c r="I10" s="55">
        <f>E10-D10</f>
        <v>0</v>
      </c>
      <c r="J10" s="27"/>
    </row>
    <row r="11" spans="1:10" ht="15" outlineLevel="1">
      <c r="A11" s="5" t="s">
        <v>24</v>
      </c>
      <c r="B11" s="6" t="s">
        <v>12</v>
      </c>
      <c r="C11" s="6" t="s">
        <v>19</v>
      </c>
      <c r="D11" s="8">
        <v>1000000</v>
      </c>
      <c r="E11" s="8">
        <v>1000000</v>
      </c>
      <c r="F11" s="8">
        <v>0</v>
      </c>
      <c r="G11" s="4">
        <f>F11-D11</f>
        <v>-1000000</v>
      </c>
      <c r="H11" s="11">
        <f t="shared" si="0"/>
        <v>0</v>
      </c>
      <c r="I11" s="55">
        <f>E11-D11</f>
        <v>0</v>
      </c>
      <c r="J11" s="9"/>
    </row>
    <row r="12" spans="1:15" ht="15" outlineLevel="1">
      <c r="A12" s="5" t="s">
        <v>25</v>
      </c>
      <c r="B12" s="6" t="s">
        <v>12</v>
      </c>
      <c r="C12" s="6" t="s">
        <v>20</v>
      </c>
      <c r="D12" s="8">
        <v>30715250.04</v>
      </c>
      <c r="E12" s="8">
        <v>25614034</v>
      </c>
      <c r="F12" s="8">
        <v>24548227.39</v>
      </c>
      <c r="G12" s="4">
        <f>F12-D12</f>
        <v>-6167022.6499999985</v>
      </c>
      <c r="H12" s="11">
        <f t="shared" si="0"/>
        <v>0.7992195198812062</v>
      </c>
      <c r="I12" s="55">
        <v>-5101.21</v>
      </c>
      <c r="J12" s="9"/>
      <c r="O12" s="3" t="s">
        <v>60</v>
      </c>
    </row>
    <row r="13" spans="1:10" ht="23.25" customHeight="1" outlineLevel="1">
      <c r="A13" s="82"/>
      <c r="B13" s="79"/>
      <c r="C13" s="79"/>
      <c r="D13" s="91"/>
      <c r="E13" s="91"/>
      <c r="F13" s="91"/>
      <c r="G13" s="88"/>
      <c r="H13" s="85"/>
      <c r="I13" s="65">
        <v>-271.25</v>
      </c>
      <c r="J13" s="101" t="s">
        <v>74</v>
      </c>
    </row>
    <row r="14" spans="1:10" ht="15" outlineLevel="1">
      <c r="A14" s="83"/>
      <c r="B14" s="80"/>
      <c r="C14" s="80"/>
      <c r="D14" s="92"/>
      <c r="E14" s="92"/>
      <c r="F14" s="92"/>
      <c r="G14" s="89"/>
      <c r="H14" s="86"/>
      <c r="I14" s="65">
        <v>-5.42</v>
      </c>
      <c r="J14" s="102"/>
    </row>
    <row r="15" spans="1:10" ht="25.5" outlineLevel="1">
      <c r="A15" s="83"/>
      <c r="B15" s="80"/>
      <c r="C15" s="80"/>
      <c r="D15" s="92"/>
      <c r="E15" s="92"/>
      <c r="F15" s="92"/>
      <c r="G15" s="89"/>
      <c r="H15" s="86"/>
      <c r="I15" s="65">
        <v>71.96</v>
      </c>
      <c r="J15" s="66" t="s">
        <v>75</v>
      </c>
    </row>
    <row r="16" spans="1:10" ht="25.5" outlineLevel="1">
      <c r="A16" s="83"/>
      <c r="B16" s="80"/>
      <c r="C16" s="80"/>
      <c r="D16" s="92"/>
      <c r="E16" s="92"/>
      <c r="F16" s="92"/>
      <c r="G16" s="89"/>
      <c r="H16" s="86"/>
      <c r="I16" s="65">
        <v>-246.63</v>
      </c>
      <c r="J16" s="66" t="s">
        <v>76</v>
      </c>
    </row>
    <row r="17" spans="1:10" ht="28.5" customHeight="1" outlineLevel="1">
      <c r="A17" s="83"/>
      <c r="B17" s="80"/>
      <c r="C17" s="80"/>
      <c r="D17" s="92"/>
      <c r="E17" s="92"/>
      <c r="F17" s="92"/>
      <c r="G17" s="89"/>
      <c r="H17" s="86"/>
      <c r="I17" s="65">
        <v>-100</v>
      </c>
      <c r="J17" s="66" t="s">
        <v>77</v>
      </c>
    </row>
    <row r="18" spans="1:10" ht="36" customHeight="1" outlineLevel="1">
      <c r="A18" s="83"/>
      <c r="B18" s="80"/>
      <c r="C18" s="80"/>
      <c r="D18" s="92"/>
      <c r="E18" s="92"/>
      <c r="F18" s="92"/>
      <c r="G18" s="89"/>
      <c r="H18" s="86"/>
      <c r="I18" s="65">
        <v>-1637.38</v>
      </c>
      <c r="J18" s="66" t="s">
        <v>78</v>
      </c>
    </row>
    <row r="19" spans="1:10" ht="28.5" customHeight="1" outlineLevel="1">
      <c r="A19" s="83"/>
      <c r="B19" s="80"/>
      <c r="C19" s="80"/>
      <c r="D19" s="92"/>
      <c r="E19" s="92"/>
      <c r="F19" s="92"/>
      <c r="G19" s="89"/>
      <c r="H19" s="86"/>
      <c r="I19" s="65">
        <v>229.24</v>
      </c>
      <c r="J19" s="66" t="s">
        <v>79</v>
      </c>
    </row>
    <row r="20" spans="1:10" ht="33" customHeight="1" outlineLevel="1">
      <c r="A20" s="83"/>
      <c r="B20" s="80"/>
      <c r="C20" s="80"/>
      <c r="D20" s="92"/>
      <c r="E20" s="92"/>
      <c r="F20" s="92"/>
      <c r="G20" s="89"/>
      <c r="H20" s="86"/>
      <c r="I20" s="65">
        <v>-154.78</v>
      </c>
      <c r="J20" s="66" t="s">
        <v>80</v>
      </c>
    </row>
    <row r="21" spans="1:10" ht="28.5" customHeight="1" outlineLevel="1">
      <c r="A21" s="83"/>
      <c r="B21" s="80"/>
      <c r="C21" s="80"/>
      <c r="D21" s="92"/>
      <c r="E21" s="92"/>
      <c r="F21" s="92"/>
      <c r="G21" s="89"/>
      <c r="H21" s="86"/>
      <c r="I21" s="65">
        <v>-1603.65</v>
      </c>
      <c r="J21" s="66" t="s">
        <v>81</v>
      </c>
    </row>
    <row r="22" spans="1:10" ht="21" customHeight="1" outlineLevel="1">
      <c r="A22" s="83"/>
      <c r="B22" s="80"/>
      <c r="C22" s="80"/>
      <c r="D22" s="92"/>
      <c r="E22" s="92"/>
      <c r="F22" s="92"/>
      <c r="G22" s="89"/>
      <c r="H22" s="86"/>
      <c r="I22" s="65">
        <v>-13.3</v>
      </c>
      <c r="J22" s="66" t="s">
        <v>82</v>
      </c>
    </row>
    <row r="23" spans="1:10" ht="54" customHeight="1" outlineLevel="1">
      <c r="A23" s="84"/>
      <c r="B23" s="81"/>
      <c r="C23" s="81"/>
      <c r="D23" s="93"/>
      <c r="E23" s="93"/>
      <c r="F23" s="93"/>
      <c r="G23" s="90"/>
      <c r="H23" s="87"/>
      <c r="I23" s="65">
        <v>-1370</v>
      </c>
      <c r="J23" s="66" t="s">
        <v>83</v>
      </c>
    </row>
    <row r="24" spans="1:10" s="10" customFormat="1" ht="15" outlineLevel="1">
      <c r="A24" s="46" t="s">
        <v>62</v>
      </c>
      <c r="B24" s="47" t="s">
        <v>13</v>
      </c>
      <c r="C24" s="47"/>
      <c r="D24" s="48">
        <f>D25</f>
        <v>496700</v>
      </c>
      <c r="E24" s="48">
        <f>E25</f>
        <v>496700</v>
      </c>
      <c r="F24" s="48">
        <f>F25</f>
        <v>496700</v>
      </c>
      <c r="G24" s="48">
        <f>G25</f>
        <v>0</v>
      </c>
      <c r="H24" s="44">
        <f>F24/D24</f>
        <v>1</v>
      </c>
      <c r="I24" s="54">
        <v>0</v>
      </c>
      <c r="J24" s="49"/>
    </row>
    <row r="25" spans="1:10" ht="15" outlineLevel="1">
      <c r="A25" s="5" t="s">
        <v>63</v>
      </c>
      <c r="B25" s="6" t="s">
        <v>13</v>
      </c>
      <c r="C25" s="6" t="s">
        <v>14</v>
      </c>
      <c r="D25" s="8">
        <v>496700</v>
      </c>
      <c r="E25" s="8">
        <v>496700</v>
      </c>
      <c r="F25" s="8">
        <v>496700</v>
      </c>
      <c r="G25" s="4">
        <f>F25-D25</f>
        <v>0</v>
      </c>
      <c r="H25" s="11">
        <f>F25/D25</f>
        <v>1</v>
      </c>
      <c r="I25" s="55">
        <f>E25-D25</f>
        <v>0</v>
      </c>
      <c r="J25" s="9"/>
    </row>
    <row r="26" spans="1:10" ht="25.5">
      <c r="A26" s="46" t="s">
        <v>1</v>
      </c>
      <c r="B26" s="47" t="s">
        <v>14</v>
      </c>
      <c r="C26" s="47"/>
      <c r="D26" s="48">
        <f>D27+D28+D33</f>
        <v>19910273.05</v>
      </c>
      <c r="E26" s="48">
        <f>E27+E28+E33</f>
        <v>21179422.23</v>
      </c>
      <c r="F26" s="48">
        <f>F27+F28+F33</f>
        <v>20602993.43</v>
      </c>
      <c r="G26" s="50">
        <f>F26-D26</f>
        <v>692720.379999999</v>
      </c>
      <c r="H26" s="44">
        <f>F26/D26</f>
        <v>1.034792108488939</v>
      </c>
      <c r="I26" s="54">
        <v>1269.14</v>
      </c>
      <c r="J26" s="49"/>
    </row>
    <row r="27" spans="1:10" ht="72.75" customHeight="1" outlineLevel="1">
      <c r="A27" s="5" t="s">
        <v>33</v>
      </c>
      <c r="B27" s="6" t="s">
        <v>14</v>
      </c>
      <c r="C27" s="6" t="s">
        <v>15</v>
      </c>
      <c r="D27" s="8">
        <v>1080089</v>
      </c>
      <c r="E27" s="8">
        <v>1120010</v>
      </c>
      <c r="F27" s="8">
        <v>1120010</v>
      </c>
      <c r="G27" s="4">
        <f>F27-D27</f>
        <v>39921</v>
      </c>
      <c r="H27" s="11">
        <f>F27/D27</f>
        <v>1.0369608430416382</v>
      </c>
      <c r="I27" s="55">
        <v>39.92</v>
      </c>
      <c r="J27" s="9" t="s">
        <v>84</v>
      </c>
    </row>
    <row r="28" spans="1:10" ht="45" outlineLevel="1">
      <c r="A28" s="5" t="s">
        <v>32</v>
      </c>
      <c r="B28" s="6" t="s">
        <v>14</v>
      </c>
      <c r="C28" s="6" t="s">
        <v>54</v>
      </c>
      <c r="D28" s="8">
        <v>18581184.05</v>
      </c>
      <c r="E28" s="8">
        <v>19810412.23</v>
      </c>
      <c r="F28" s="8">
        <v>19233983.43</v>
      </c>
      <c r="G28" s="4">
        <f>F28-D28</f>
        <v>652799.379999999</v>
      </c>
      <c r="H28" s="11">
        <f>F28/D28</f>
        <v>1.0351322810345878</v>
      </c>
      <c r="I28" s="55">
        <v>1229.22</v>
      </c>
      <c r="J28" s="68" t="s">
        <v>88</v>
      </c>
    </row>
    <row r="29" spans="1:10" ht="15" outlineLevel="1">
      <c r="A29" s="82"/>
      <c r="B29" s="79"/>
      <c r="C29" s="79"/>
      <c r="D29" s="91"/>
      <c r="E29" s="91"/>
      <c r="F29" s="91"/>
      <c r="G29" s="88"/>
      <c r="H29" s="85"/>
      <c r="I29" s="55">
        <v>575.69</v>
      </c>
      <c r="J29" s="69" t="s">
        <v>85</v>
      </c>
    </row>
    <row r="30" spans="1:10" ht="15" outlineLevel="1">
      <c r="A30" s="83"/>
      <c r="B30" s="80"/>
      <c r="C30" s="80"/>
      <c r="D30" s="92"/>
      <c r="E30" s="92"/>
      <c r="F30" s="92"/>
      <c r="G30" s="89"/>
      <c r="H30" s="86"/>
      <c r="I30" s="55">
        <v>700.04</v>
      </c>
      <c r="J30" s="69" t="s">
        <v>86</v>
      </c>
    </row>
    <row r="31" spans="1:10" ht="15" outlineLevel="1">
      <c r="A31" s="83"/>
      <c r="B31" s="80"/>
      <c r="C31" s="80"/>
      <c r="D31" s="92"/>
      <c r="E31" s="92"/>
      <c r="F31" s="92"/>
      <c r="G31" s="89"/>
      <c r="H31" s="86"/>
      <c r="I31" s="55">
        <v>-6.54</v>
      </c>
      <c r="J31" s="70" t="s">
        <v>87</v>
      </c>
    </row>
    <row r="32" spans="1:10" ht="33.75" outlineLevel="1">
      <c r="A32" s="84"/>
      <c r="B32" s="81"/>
      <c r="C32" s="81"/>
      <c r="D32" s="93"/>
      <c r="E32" s="93"/>
      <c r="F32" s="93"/>
      <c r="G32" s="90"/>
      <c r="H32" s="87"/>
      <c r="I32" s="55">
        <v>-39.97</v>
      </c>
      <c r="J32" s="70" t="s">
        <v>72</v>
      </c>
    </row>
    <row r="33" spans="1:10" ht="25.5" outlineLevel="1">
      <c r="A33" s="5" t="s">
        <v>34</v>
      </c>
      <c r="B33" s="6" t="s">
        <v>14</v>
      </c>
      <c r="C33" s="6" t="s">
        <v>55</v>
      </c>
      <c r="D33" s="8">
        <v>249000</v>
      </c>
      <c r="E33" s="8">
        <v>249000</v>
      </c>
      <c r="F33" s="8">
        <v>249000</v>
      </c>
      <c r="G33" s="4">
        <f aca="true" t="shared" si="1" ref="G33:G38">F33-D33</f>
        <v>0</v>
      </c>
      <c r="H33" s="11">
        <f aca="true" t="shared" si="2" ref="H33:H38">F33/D33</f>
        <v>1</v>
      </c>
      <c r="I33" s="55">
        <v>0</v>
      </c>
      <c r="J33" s="67"/>
    </row>
    <row r="34" spans="1:10" ht="15">
      <c r="A34" s="46" t="s">
        <v>2</v>
      </c>
      <c r="B34" s="47" t="s">
        <v>15</v>
      </c>
      <c r="C34" s="47"/>
      <c r="D34" s="48">
        <f>D35+D36+D37+D38</f>
        <v>18949322.82</v>
      </c>
      <c r="E34" s="48">
        <f>E35+E36+E37+E38</f>
        <v>22411042.69</v>
      </c>
      <c r="F34" s="48">
        <f>F35+F36+F37+F38</f>
        <v>22364482.69</v>
      </c>
      <c r="G34" s="50">
        <f t="shared" si="1"/>
        <v>3415159.870000001</v>
      </c>
      <c r="H34" s="44">
        <f t="shared" si="2"/>
        <v>1.180225958597079</v>
      </c>
      <c r="I34" s="54">
        <v>3461.72</v>
      </c>
      <c r="J34" s="49"/>
    </row>
    <row r="35" spans="1:10" ht="26.25" customHeight="1" outlineLevel="1">
      <c r="A35" s="5" t="s">
        <v>35</v>
      </c>
      <c r="B35" s="6" t="s">
        <v>15</v>
      </c>
      <c r="C35" s="6" t="s">
        <v>16</v>
      </c>
      <c r="D35" s="8">
        <v>137880</v>
      </c>
      <c r="E35" s="8">
        <v>199960</v>
      </c>
      <c r="F35" s="8">
        <v>153400</v>
      </c>
      <c r="G35" s="4">
        <f t="shared" si="1"/>
        <v>15520</v>
      </c>
      <c r="H35" s="11">
        <f t="shared" si="2"/>
        <v>1.1125616478096896</v>
      </c>
      <c r="I35" s="55">
        <v>62.08</v>
      </c>
      <c r="J35" s="9" t="s">
        <v>89</v>
      </c>
    </row>
    <row r="36" spans="1:10" ht="36" outlineLevel="1">
      <c r="A36" s="5" t="s">
        <v>36</v>
      </c>
      <c r="B36" s="6" t="s">
        <v>15</v>
      </c>
      <c r="C36" s="6" t="s">
        <v>54</v>
      </c>
      <c r="D36" s="8">
        <v>18102614.21</v>
      </c>
      <c r="E36" s="8">
        <v>22106333.42</v>
      </c>
      <c r="F36" s="8">
        <v>22106333.42</v>
      </c>
      <c r="G36" s="4">
        <f t="shared" si="1"/>
        <v>4003719.210000001</v>
      </c>
      <c r="H36" s="11">
        <f t="shared" si="2"/>
        <v>1.221168012727594</v>
      </c>
      <c r="I36" s="55">
        <v>4003.72</v>
      </c>
      <c r="J36" s="9" t="s">
        <v>90</v>
      </c>
    </row>
    <row r="37" spans="1:10" ht="21.75" customHeight="1" outlineLevel="1">
      <c r="A37" s="5" t="s">
        <v>37</v>
      </c>
      <c r="B37" s="6" t="s">
        <v>15</v>
      </c>
      <c r="C37" s="6" t="s">
        <v>57</v>
      </c>
      <c r="D37" s="8">
        <v>4806.61</v>
      </c>
      <c r="E37" s="8">
        <v>30700</v>
      </c>
      <c r="F37" s="8">
        <v>30700</v>
      </c>
      <c r="G37" s="4">
        <f t="shared" si="1"/>
        <v>25893.39</v>
      </c>
      <c r="H37" s="11">
        <f t="shared" si="2"/>
        <v>6.387037849960784</v>
      </c>
      <c r="I37" s="55">
        <v>25.89</v>
      </c>
      <c r="J37" s="9" t="s">
        <v>91</v>
      </c>
    </row>
    <row r="38" spans="1:10" ht="15" outlineLevel="1">
      <c r="A38" s="5" t="s">
        <v>38</v>
      </c>
      <c r="B38" s="6" t="s">
        <v>15</v>
      </c>
      <c r="C38" s="6" t="s">
        <v>58</v>
      </c>
      <c r="D38" s="8">
        <v>704022</v>
      </c>
      <c r="E38" s="8">
        <v>74049.27</v>
      </c>
      <c r="F38" s="8">
        <v>74049.27</v>
      </c>
      <c r="G38" s="4">
        <f t="shared" si="1"/>
        <v>-629972.73</v>
      </c>
      <c r="H38" s="11">
        <f t="shared" si="2"/>
        <v>0.10518033527361362</v>
      </c>
      <c r="I38" s="55">
        <v>-629.97</v>
      </c>
      <c r="J38" s="9"/>
    </row>
    <row r="39" spans="1:10" ht="24" outlineLevel="1">
      <c r="A39" s="82"/>
      <c r="B39" s="79"/>
      <c r="C39" s="79"/>
      <c r="D39" s="91"/>
      <c r="E39" s="91"/>
      <c r="F39" s="91"/>
      <c r="G39" s="88"/>
      <c r="H39" s="85"/>
      <c r="I39" s="55">
        <v>-15</v>
      </c>
      <c r="J39" s="9" t="s">
        <v>77</v>
      </c>
    </row>
    <row r="40" spans="1:10" ht="15" outlineLevel="1">
      <c r="A40" s="84"/>
      <c r="B40" s="81"/>
      <c r="C40" s="81"/>
      <c r="D40" s="93"/>
      <c r="E40" s="93"/>
      <c r="F40" s="93"/>
      <c r="G40" s="90"/>
      <c r="H40" s="87"/>
      <c r="I40" s="55">
        <v>-614.97</v>
      </c>
      <c r="J40" s="9" t="s">
        <v>92</v>
      </c>
    </row>
    <row r="41" spans="1:10" ht="15">
      <c r="A41" s="46" t="s">
        <v>3</v>
      </c>
      <c r="B41" s="47" t="s">
        <v>16</v>
      </c>
      <c r="C41" s="47"/>
      <c r="D41" s="48">
        <f>D42+D47+D50+D55</f>
        <v>79580638.00999999</v>
      </c>
      <c r="E41" s="48">
        <f>E42+E47+E50+E55</f>
        <v>182516353.33</v>
      </c>
      <c r="F41" s="48">
        <f>F42+F47+F50+F55</f>
        <v>158114447.72000003</v>
      </c>
      <c r="G41" s="50">
        <f>F41-D41</f>
        <v>78533809.71000004</v>
      </c>
      <c r="H41" s="44">
        <f>F41/D41</f>
        <v>1.9868456910351937</v>
      </c>
      <c r="I41" s="56">
        <v>102935.72</v>
      </c>
      <c r="J41" s="51"/>
    </row>
    <row r="42" spans="1:10" ht="15" outlineLevel="1">
      <c r="A42" s="5" t="s">
        <v>39</v>
      </c>
      <c r="B42" s="6" t="s">
        <v>16</v>
      </c>
      <c r="C42" s="6" t="s">
        <v>12</v>
      </c>
      <c r="D42" s="8">
        <v>8870733.67</v>
      </c>
      <c r="E42" s="8">
        <v>95197534.4</v>
      </c>
      <c r="F42" s="8">
        <v>70857932.79</v>
      </c>
      <c r="G42" s="4">
        <f>F42-D42</f>
        <v>61987199.120000005</v>
      </c>
      <c r="H42" s="11">
        <f>F42/D42</f>
        <v>7.9878322837754645</v>
      </c>
      <c r="I42" s="55">
        <v>86326.81</v>
      </c>
      <c r="J42" s="9"/>
    </row>
    <row r="43" spans="1:10" ht="36" outlineLevel="1">
      <c r="A43" s="82"/>
      <c r="B43" s="79"/>
      <c r="C43" s="79"/>
      <c r="D43" s="91"/>
      <c r="E43" s="91"/>
      <c r="F43" s="91"/>
      <c r="G43" s="88"/>
      <c r="H43" s="85"/>
      <c r="I43" s="55">
        <v>261.74</v>
      </c>
      <c r="J43" s="9" t="s">
        <v>93</v>
      </c>
    </row>
    <row r="44" spans="1:10" ht="36" outlineLevel="1">
      <c r="A44" s="83"/>
      <c r="B44" s="80"/>
      <c r="C44" s="80"/>
      <c r="D44" s="92"/>
      <c r="E44" s="92"/>
      <c r="F44" s="92"/>
      <c r="G44" s="89"/>
      <c r="H44" s="86"/>
      <c r="I44" s="55">
        <v>1778.78</v>
      </c>
      <c r="J44" s="9" t="s">
        <v>94</v>
      </c>
    </row>
    <row r="45" spans="1:10" ht="36" outlineLevel="1">
      <c r="A45" s="83"/>
      <c r="B45" s="80"/>
      <c r="C45" s="80"/>
      <c r="D45" s="92"/>
      <c r="E45" s="92"/>
      <c r="F45" s="92"/>
      <c r="G45" s="89"/>
      <c r="H45" s="86"/>
      <c r="I45" s="55">
        <v>2392.39</v>
      </c>
      <c r="J45" s="9" t="s">
        <v>96</v>
      </c>
    </row>
    <row r="46" spans="1:10" ht="36" outlineLevel="1">
      <c r="A46" s="84"/>
      <c r="B46" s="81"/>
      <c r="C46" s="81"/>
      <c r="D46" s="93"/>
      <c r="E46" s="93"/>
      <c r="F46" s="93"/>
      <c r="G46" s="90"/>
      <c r="H46" s="87"/>
      <c r="I46" s="55">
        <v>81893.9</v>
      </c>
      <c r="J46" s="9" t="s">
        <v>95</v>
      </c>
    </row>
    <row r="47" spans="1:10" ht="15" outlineLevel="1">
      <c r="A47" s="5" t="s">
        <v>40</v>
      </c>
      <c r="B47" s="6" t="s">
        <v>16</v>
      </c>
      <c r="C47" s="6" t="s">
        <v>13</v>
      </c>
      <c r="D47" s="8">
        <v>7750216.58</v>
      </c>
      <c r="E47" s="8">
        <v>8987581.23</v>
      </c>
      <c r="F47" s="8">
        <v>8987581.23</v>
      </c>
      <c r="G47" s="4">
        <f>F47-D47</f>
        <v>1237364.6500000004</v>
      </c>
      <c r="H47" s="11">
        <f>F47/D47</f>
        <v>1.1596554931371996</v>
      </c>
      <c r="I47" s="55">
        <v>1237.37</v>
      </c>
      <c r="J47" s="9"/>
    </row>
    <row r="48" spans="1:10" ht="36" outlineLevel="1">
      <c r="A48" s="82"/>
      <c r="B48" s="79"/>
      <c r="C48" s="79"/>
      <c r="D48" s="91"/>
      <c r="E48" s="91"/>
      <c r="F48" s="91"/>
      <c r="G48" s="88"/>
      <c r="H48" s="85"/>
      <c r="I48" s="55">
        <v>-98.16</v>
      </c>
      <c r="J48" s="9" t="s">
        <v>97</v>
      </c>
    </row>
    <row r="49" spans="1:10" ht="36" outlineLevel="1">
      <c r="A49" s="84"/>
      <c r="B49" s="81"/>
      <c r="C49" s="81"/>
      <c r="D49" s="93"/>
      <c r="E49" s="93"/>
      <c r="F49" s="93"/>
      <c r="G49" s="90"/>
      <c r="H49" s="87"/>
      <c r="I49" s="55">
        <v>1335.53</v>
      </c>
      <c r="J49" s="9" t="s">
        <v>98</v>
      </c>
    </row>
    <row r="50" spans="1:10" ht="15" outlineLevel="1">
      <c r="A50" s="5" t="s">
        <v>41</v>
      </c>
      <c r="B50" s="6" t="s">
        <v>16</v>
      </c>
      <c r="C50" s="6" t="s">
        <v>14</v>
      </c>
      <c r="D50" s="8">
        <v>8994000</v>
      </c>
      <c r="E50" s="8">
        <v>18578260.67</v>
      </c>
      <c r="F50" s="8">
        <v>18515956.67</v>
      </c>
      <c r="G50" s="4">
        <f>F50-D50</f>
        <v>9521956.670000002</v>
      </c>
      <c r="H50" s="11">
        <f>F50/D50</f>
        <v>2.058700986213031</v>
      </c>
      <c r="I50" s="55">
        <v>9584.26</v>
      </c>
      <c r="J50" s="9"/>
    </row>
    <row r="51" spans="1:10" ht="24" outlineLevel="1">
      <c r="A51" s="82"/>
      <c r="B51" s="79"/>
      <c r="C51" s="79"/>
      <c r="D51" s="91"/>
      <c r="E51" s="91"/>
      <c r="F51" s="91"/>
      <c r="G51" s="88"/>
      <c r="H51" s="85"/>
      <c r="I51" s="55">
        <v>300</v>
      </c>
      <c r="J51" s="9" t="s">
        <v>99</v>
      </c>
    </row>
    <row r="52" spans="1:10" ht="48" outlineLevel="1">
      <c r="A52" s="83"/>
      <c r="B52" s="80"/>
      <c r="C52" s="80"/>
      <c r="D52" s="92"/>
      <c r="E52" s="92"/>
      <c r="F52" s="92"/>
      <c r="G52" s="89"/>
      <c r="H52" s="86"/>
      <c r="I52" s="55">
        <v>9406.96</v>
      </c>
      <c r="J52" s="9" t="s">
        <v>100</v>
      </c>
    </row>
    <row r="53" spans="1:10" ht="36" outlineLevel="1">
      <c r="A53" s="83"/>
      <c r="B53" s="80"/>
      <c r="C53" s="80"/>
      <c r="D53" s="92"/>
      <c r="E53" s="92"/>
      <c r="F53" s="92"/>
      <c r="G53" s="89"/>
      <c r="H53" s="86"/>
      <c r="I53" s="55">
        <v>495.1</v>
      </c>
      <c r="J53" s="9" t="s">
        <v>101</v>
      </c>
    </row>
    <row r="54" spans="1:10" ht="36" outlineLevel="1">
      <c r="A54" s="84"/>
      <c r="B54" s="81"/>
      <c r="C54" s="81"/>
      <c r="D54" s="93"/>
      <c r="E54" s="93"/>
      <c r="F54" s="93"/>
      <c r="G54" s="90"/>
      <c r="H54" s="87"/>
      <c r="I54" s="55">
        <v>-617.8</v>
      </c>
      <c r="J54" s="9" t="s">
        <v>97</v>
      </c>
    </row>
    <row r="55" spans="1:10" ht="25.5" outlineLevel="1">
      <c r="A55" s="5" t="s">
        <v>42</v>
      </c>
      <c r="B55" s="6" t="s">
        <v>16</v>
      </c>
      <c r="C55" s="6" t="s">
        <v>16</v>
      </c>
      <c r="D55" s="8">
        <v>53965687.76</v>
      </c>
      <c r="E55" s="8">
        <v>59752977.03</v>
      </c>
      <c r="F55" s="8">
        <v>59752977.03</v>
      </c>
      <c r="G55" s="4">
        <f>F55-D55</f>
        <v>5787289.270000003</v>
      </c>
      <c r="H55" s="11">
        <f>F55/D55</f>
        <v>1.107240165190475</v>
      </c>
      <c r="I55" s="55">
        <v>5787.29</v>
      </c>
      <c r="J55" s="9"/>
    </row>
    <row r="56" spans="1:10" ht="24" outlineLevel="1">
      <c r="A56" s="82"/>
      <c r="B56" s="79"/>
      <c r="C56" s="79"/>
      <c r="D56" s="91"/>
      <c r="E56" s="91"/>
      <c r="F56" s="91"/>
      <c r="G56" s="88"/>
      <c r="H56" s="85"/>
      <c r="I56" s="55">
        <v>-80</v>
      </c>
      <c r="J56" s="9" t="s">
        <v>102</v>
      </c>
    </row>
    <row r="57" spans="1:10" ht="24" outlineLevel="1">
      <c r="A57" s="83"/>
      <c r="B57" s="80"/>
      <c r="C57" s="80"/>
      <c r="D57" s="92"/>
      <c r="E57" s="92"/>
      <c r="F57" s="92"/>
      <c r="G57" s="89"/>
      <c r="H57" s="86"/>
      <c r="I57" s="55">
        <v>512.21</v>
      </c>
      <c r="J57" s="9" t="s">
        <v>103</v>
      </c>
    </row>
    <row r="58" spans="1:10" ht="48" outlineLevel="1">
      <c r="A58" s="83"/>
      <c r="B58" s="80"/>
      <c r="C58" s="80"/>
      <c r="D58" s="92"/>
      <c r="E58" s="92"/>
      <c r="F58" s="92"/>
      <c r="G58" s="89"/>
      <c r="H58" s="86"/>
      <c r="I58" s="55">
        <v>-43.34</v>
      </c>
      <c r="J58" s="9" t="s">
        <v>104</v>
      </c>
    </row>
    <row r="59" spans="1:10" ht="27" customHeight="1" outlineLevel="1">
      <c r="A59" s="83"/>
      <c r="B59" s="80"/>
      <c r="C59" s="80"/>
      <c r="D59" s="92"/>
      <c r="E59" s="92"/>
      <c r="F59" s="92"/>
      <c r="G59" s="89"/>
      <c r="H59" s="86"/>
      <c r="I59" s="55">
        <v>4776.05</v>
      </c>
      <c r="J59" s="9" t="s">
        <v>105</v>
      </c>
    </row>
    <row r="60" spans="1:10" ht="39" customHeight="1" outlineLevel="1">
      <c r="A60" s="83"/>
      <c r="B60" s="80"/>
      <c r="C60" s="80"/>
      <c r="D60" s="92"/>
      <c r="E60" s="92"/>
      <c r="F60" s="92"/>
      <c r="G60" s="89"/>
      <c r="H60" s="86"/>
      <c r="I60" s="55">
        <v>718.33</v>
      </c>
      <c r="J60" s="9" t="s">
        <v>106</v>
      </c>
    </row>
    <row r="61" spans="1:10" ht="51.75" customHeight="1" outlineLevel="1">
      <c r="A61" s="83"/>
      <c r="B61" s="80"/>
      <c r="C61" s="80"/>
      <c r="D61" s="92"/>
      <c r="E61" s="92"/>
      <c r="F61" s="92"/>
      <c r="G61" s="89"/>
      <c r="H61" s="86"/>
      <c r="I61" s="55">
        <v>-769.64</v>
      </c>
      <c r="J61" s="9" t="s">
        <v>107</v>
      </c>
    </row>
    <row r="62" spans="1:10" ht="51.75" customHeight="1" outlineLevel="1">
      <c r="A62" s="83"/>
      <c r="B62" s="80"/>
      <c r="C62" s="80"/>
      <c r="D62" s="92"/>
      <c r="E62" s="92"/>
      <c r="F62" s="92"/>
      <c r="G62" s="89"/>
      <c r="H62" s="86"/>
      <c r="I62" s="55">
        <v>37.81</v>
      </c>
      <c r="J62" s="9" t="s">
        <v>108</v>
      </c>
    </row>
    <row r="63" spans="1:10" ht="26.25" customHeight="1" outlineLevel="1">
      <c r="A63" s="83"/>
      <c r="B63" s="80"/>
      <c r="C63" s="80"/>
      <c r="D63" s="92"/>
      <c r="E63" s="92"/>
      <c r="F63" s="92"/>
      <c r="G63" s="89"/>
      <c r="H63" s="86"/>
      <c r="I63" s="55">
        <v>-530.29</v>
      </c>
      <c r="J63" s="9" t="s">
        <v>109</v>
      </c>
    </row>
    <row r="64" spans="1:10" ht="26.25" customHeight="1" outlineLevel="1">
      <c r="A64" s="83"/>
      <c r="B64" s="80"/>
      <c r="C64" s="80"/>
      <c r="D64" s="92"/>
      <c r="E64" s="92"/>
      <c r="F64" s="92"/>
      <c r="G64" s="89"/>
      <c r="H64" s="86"/>
      <c r="I64" s="55">
        <v>606.54</v>
      </c>
      <c r="J64" s="9" t="s">
        <v>110</v>
      </c>
    </row>
    <row r="65" spans="1:10" ht="33.75" customHeight="1" outlineLevel="1">
      <c r="A65" s="84"/>
      <c r="B65" s="81"/>
      <c r="C65" s="81"/>
      <c r="D65" s="93"/>
      <c r="E65" s="93"/>
      <c r="F65" s="93"/>
      <c r="G65" s="90"/>
      <c r="H65" s="87"/>
      <c r="I65" s="55">
        <v>559.62</v>
      </c>
      <c r="J65" s="9" t="s">
        <v>97</v>
      </c>
    </row>
    <row r="66" spans="1:10" ht="15">
      <c r="A66" s="46" t="s">
        <v>4</v>
      </c>
      <c r="B66" s="47" t="s">
        <v>17</v>
      </c>
      <c r="C66" s="47"/>
      <c r="D66" s="48">
        <f>D67</f>
        <v>60000</v>
      </c>
      <c r="E66" s="48">
        <f>E67</f>
        <v>2718612.6</v>
      </c>
      <c r="F66" s="48">
        <f>F67</f>
        <v>15000</v>
      </c>
      <c r="G66" s="50">
        <f>F66-D66</f>
        <v>-45000</v>
      </c>
      <c r="H66" s="44">
        <f>F66/D66</f>
        <v>0.25</v>
      </c>
      <c r="I66" s="54">
        <v>2658.61</v>
      </c>
      <c r="J66" s="45"/>
    </row>
    <row r="67" spans="1:10" ht="25.5" outlineLevel="1">
      <c r="A67" s="5" t="s">
        <v>64</v>
      </c>
      <c r="B67" s="6" t="s">
        <v>17</v>
      </c>
      <c r="C67" s="6" t="s">
        <v>16</v>
      </c>
      <c r="D67" s="8">
        <v>60000</v>
      </c>
      <c r="E67" s="8">
        <v>2718612.6</v>
      </c>
      <c r="F67" s="8">
        <v>15000</v>
      </c>
      <c r="G67" s="4">
        <f>F67-D67</f>
        <v>-45000</v>
      </c>
      <c r="H67" s="11">
        <f>F67/D67</f>
        <v>0.25</v>
      </c>
      <c r="I67" s="55">
        <v>2658.61</v>
      </c>
      <c r="J67" s="9"/>
    </row>
    <row r="68" spans="1:10" ht="15" outlineLevel="1">
      <c r="A68" s="82"/>
      <c r="B68" s="79"/>
      <c r="C68" s="79"/>
      <c r="D68" s="91"/>
      <c r="E68" s="91"/>
      <c r="F68" s="91"/>
      <c r="G68" s="88"/>
      <c r="H68" s="85"/>
      <c r="I68" s="55">
        <v>-45</v>
      </c>
      <c r="J68" s="9" t="s">
        <v>111</v>
      </c>
    </row>
    <row r="69" spans="1:10" ht="24" outlineLevel="1">
      <c r="A69" s="84"/>
      <c r="B69" s="81"/>
      <c r="C69" s="81"/>
      <c r="D69" s="93"/>
      <c r="E69" s="93"/>
      <c r="F69" s="93"/>
      <c r="G69" s="90"/>
      <c r="H69" s="87"/>
      <c r="I69" s="55">
        <v>2703.61</v>
      </c>
      <c r="J69" s="9" t="s">
        <v>112</v>
      </c>
    </row>
    <row r="70" spans="1:10" ht="15">
      <c r="A70" s="46" t="s">
        <v>5</v>
      </c>
      <c r="B70" s="47" t="s">
        <v>18</v>
      </c>
      <c r="C70" s="47"/>
      <c r="D70" s="48">
        <f>D71+D81+D93+D107+D110</f>
        <v>263236702.87999997</v>
      </c>
      <c r="E70" s="48">
        <f>E71+E81+E93+E107+E110</f>
        <v>286624562.31</v>
      </c>
      <c r="F70" s="48">
        <f>F71+F81+F93+F107+F110</f>
        <v>281977671.12</v>
      </c>
      <c r="G70" s="50">
        <f>F70-D70</f>
        <v>18740968.24000004</v>
      </c>
      <c r="H70" s="44">
        <f>F70/D70</f>
        <v>1.0711943586702017</v>
      </c>
      <c r="I70" s="54">
        <v>23387.86</v>
      </c>
      <c r="J70" s="45"/>
    </row>
    <row r="71" spans="1:10" ht="15" outlineLevel="1">
      <c r="A71" s="16" t="s">
        <v>43</v>
      </c>
      <c r="B71" s="21" t="s">
        <v>18</v>
      </c>
      <c r="C71" s="21" t="s">
        <v>12</v>
      </c>
      <c r="D71" s="20">
        <v>96557137.54</v>
      </c>
      <c r="E71" s="20">
        <v>106181743.95</v>
      </c>
      <c r="F71" s="20">
        <v>106181743.95</v>
      </c>
      <c r="G71" s="19">
        <f>F71-D71</f>
        <v>9624606.409999996</v>
      </c>
      <c r="H71" s="18">
        <f>F71/D71</f>
        <v>1.0996778348572407</v>
      </c>
      <c r="I71" s="57">
        <v>9624.61</v>
      </c>
      <c r="J71" s="17"/>
    </row>
    <row r="72" spans="1:10" ht="24" outlineLevel="1">
      <c r="A72" s="82"/>
      <c r="B72" s="79"/>
      <c r="C72" s="79"/>
      <c r="D72" s="91"/>
      <c r="E72" s="91"/>
      <c r="F72" s="91"/>
      <c r="G72" s="88"/>
      <c r="H72" s="85"/>
      <c r="I72" s="57">
        <v>1513.87</v>
      </c>
      <c r="J72" s="17" t="s">
        <v>113</v>
      </c>
    </row>
    <row r="73" spans="1:10" ht="24" outlineLevel="1">
      <c r="A73" s="83"/>
      <c r="B73" s="80"/>
      <c r="C73" s="80"/>
      <c r="D73" s="92"/>
      <c r="E73" s="92"/>
      <c r="F73" s="92"/>
      <c r="G73" s="89"/>
      <c r="H73" s="86"/>
      <c r="I73" s="57">
        <v>905.72</v>
      </c>
      <c r="J73" s="17" t="s">
        <v>114</v>
      </c>
    </row>
    <row r="74" spans="1:10" ht="66" customHeight="1" outlineLevel="1">
      <c r="A74" s="83"/>
      <c r="B74" s="80"/>
      <c r="C74" s="80"/>
      <c r="D74" s="92"/>
      <c r="E74" s="92"/>
      <c r="F74" s="92"/>
      <c r="G74" s="89"/>
      <c r="H74" s="86"/>
      <c r="I74" s="57">
        <v>-13.87</v>
      </c>
      <c r="J74" s="17" t="s">
        <v>115</v>
      </c>
    </row>
    <row r="75" spans="1:10" ht="48.75" customHeight="1" outlineLevel="1">
      <c r="A75" s="83"/>
      <c r="B75" s="80"/>
      <c r="C75" s="80"/>
      <c r="D75" s="92"/>
      <c r="E75" s="92"/>
      <c r="F75" s="92"/>
      <c r="G75" s="89"/>
      <c r="H75" s="86"/>
      <c r="I75" s="57">
        <v>45.82</v>
      </c>
      <c r="J75" s="17" t="s">
        <v>116</v>
      </c>
    </row>
    <row r="76" spans="1:10" ht="24.75" customHeight="1" outlineLevel="1">
      <c r="A76" s="83"/>
      <c r="B76" s="80"/>
      <c r="C76" s="80"/>
      <c r="D76" s="92"/>
      <c r="E76" s="92"/>
      <c r="F76" s="92"/>
      <c r="G76" s="89"/>
      <c r="H76" s="86"/>
      <c r="I76" s="57">
        <v>800</v>
      </c>
      <c r="J76" s="17" t="s">
        <v>117</v>
      </c>
    </row>
    <row r="77" spans="1:10" ht="51.75" customHeight="1" outlineLevel="1">
      <c r="A77" s="83"/>
      <c r="B77" s="80"/>
      <c r="C77" s="80"/>
      <c r="D77" s="92"/>
      <c r="E77" s="92"/>
      <c r="F77" s="92"/>
      <c r="G77" s="89"/>
      <c r="H77" s="86"/>
      <c r="I77" s="57">
        <v>-315.65</v>
      </c>
      <c r="J77" s="17" t="s">
        <v>118</v>
      </c>
    </row>
    <row r="78" spans="1:10" ht="51.75" customHeight="1" outlineLevel="1">
      <c r="A78" s="83"/>
      <c r="B78" s="80"/>
      <c r="C78" s="80"/>
      <c r="D78" s="92"/>
      <c r="E78" s="92"/>
      <c r="F78" s="92"/>
      <c r="G78" s="89"/>
      <c r="H78" s="86"/>
      <c r="I78" s="57">
        <v>-16.61</v>
      </c>
      <c r="J78" s="17" t="s">
        <v>108</v>
      </c>
    </row>
    <row r="79" spans="1:10" ht="42.75" customHeight="1" outlineLevel="1">
      <c r="A79" s="83"/>
      <c r="B79" s="80"/>
      <c r="C79" s="80"/>
      <c r="D79" s="92"/>
      <c r="E79" s="92"/>
      <c r="F79" s="92"/>
      <c r="G79" s="89"/>
      <c r="H79" s="86"/>
      <c r="I79" s="57">
        <v>6580.7</v>
      </c>
      <c r="J79" s="17" t="s">
        <v>119</v>
      </c>
    </row>
    <row r="80" spans="1:10" ht="27.75" customHeight="1" outlineLevel="1">
      <c r="A80" s="84"/>
      <c r="B80" s="81"/>
      <c r="C80" s="81"/>
      <c r="D80" s="93"/>
      <c r="E80" s="93"/>
      <c r="F80" s="93"/>
      <c r="G80" s="90"/>
      <c r="H80" s="87"/>
      <c r="I80" s="57">
        <v>124.63</v>
      </c>
      <c r="J80" s="17" t="s">
        <v>120</v>
      </c>
    </row>
    <row r="81" spans="1:10" ht="36" outlineLevel="1">
      <c r="A81" s="16" t="s">
        <v>44</v>
      </c>
      <c r="B81" s="21" t="s">
        <v>18</v>
      </c>
      <c r="C81" s="21" t="s">
        <v>13</v>
      </c>
      <c r="D81" s="20">
        <v>109345329.27</v>
      </c>
      <c r="E81" s="20">
        <v>120808284.12</v>
      </c>
      <c r="F81" s="20">
        <v>119352793.2</v>
      </c>
      <c r="G81" s="19">
        <f>F81-D81</f>
        <v>10007463.930000007</v>
      </c>
      <c r="H81" s="18">
        <f>F81/D81</f>
        <v>1.0915216406298358</v>
      </c>
      <c r="I81" s="57">
        <v>11462.95</v>
      </c>
      <c r="J81" s="22" t="s">
        <v>122</v>
      </c>
    </row>
    <row r="82" spans="1:10" ht="24" outlineLevel="1">
      <c r="A82" s="82"/>
      <c r="B82" s="79"/>
      <c r="C82" s="79"/>
      <c r="D82" s="91"/>
      <c r="E82" s="91"/>
      <c r="F82" s="91"/>
      <c r="G82" s="88"/>
      <c r="H82" s="85"/>
      <c r="I82" s="57">
        <v>1752.71</v>
      </c>
      <c r="J82" s="22" t="s">
        <v>121</v>
      </c>
    </row>
    <row r="83" spans="1:10" ht="48" outlineLevel="1">
      <c r="A83" s="83"/>
      <c r="B83" s="80"/>
      <c r="C83" s="80"/>
      <c r="D83" s="92"/>
      <c r="E83" s="92"/>
      <c r="F83" s="92"/>
      <c r="G83" s="89"/>
      <c r="H83" s="86"/>
      <c r="I83" s="57">
        <v>306</v>
      </c>
      <c r="J83" s="22" t="s">
        <v>167</v>
      </c>
    </row>
    <row r="84" spans="1:10" ht="36" outlineLevel="1">
      <c r="A84" s="83"/>
      <c r="B84" s="80"/>
      <c r="C84" s="80"/>
      <c r="D84" s="92"/>
      <c r="E84" s="92"/>
      <c r="F84" s="92"/>
      <c r="G84" s="89"/>
      <c r="H84" s="86"/>
      <c r="I84" s="57">
        <v>-260</v>
      </c>
      <c r="J84" s="22" t="s">
        <v>168</v>
      </c>
    </row>
    <row r="85" spans="1:10" ht="48" outlineLevel="1">
      <c r="A85" s="83"/>
      <c r="B85" s="80"/>
      <c r="C85" s="80"/>
      <c r="D85" s="92"/>
      <c r="E85" s="92"/>
      <c r="F85" s="92"/>
      <c r="G85" s="89"/>
      <c r="H85" s="86"/>
      <c r="I85" s="57">
        <v>-246.09</v>
      </c>
      <c r="J85" s="22" t="s">
        <v>123</v>
      </c>
    </row>
    <row r="86" spans="1:10" ht="36" outlineLevel="1">
      <c r="A86" s="83"/>
      <c r="B86" s="80"/>
      <c r="C86" s="80"/>
      <c r="D86" s="92"/>
      <c r="E86" s="92"/>
      <c r="F86" s="92"/>
      <c r="G86" s="89"/>
      <c r="H86" s="86"/>
      <c r="I86" s="57">
        <v>9745.5</v>
      </c>
      <c r="J86" s="22" t="s">
        <v>119</v>
      </c>
    </row>
    <row r="87" spans="1:10" ht="48" outlineLevel="1">
      <c r="A87" s="83"/>
      <c r="B87" s="80"/>
      <c r="C87" s="80"/>
      <c r="D87" s="92"/>
      <c r="E87" s="92"/>
      <c r="F87" s="92"/>
      <c r="G87" s="89"/>
      <c r="H87" s="86"/>
      <c r="I87" s="57">
        <v>-12.95</v>
      </c>
      <c r="J87" s="22" t="s">
        <v>124</v>
      </c>
    </row>
    <row r="88" spans="1:10" ht="48" outlineLevel="1">
      <c r="A88" s="83"/>
      <c r="B88" s="80"/>
      <c r="C88" s="80"/>
      <c r="D88" s="92"/>
      <c r="E88" s="92"/>
      <c r="F88" s="92"/>
      <c r="G88" s="89"/>
      <c r="H88" s="86"/>
      <c r="I88" s="57">
        <v>162.8</v>
      </c>
      <c r="J88" s="22" t="s">
        <v>125</v>
      </c>
    </row>
    <row r="89" spans="1:10" ht="24" outlineLevel="1">
      <c r="A89" s="83"/>
      <c r="B89" s="80"/>
      <c r="C89" s="80"/>
      <c r="D89" s="92"/>
      <c r="E89" s="92"/>
      <c r="F89" s="92"/>
      <c r="G89" s="89"/>
      <c r="H89" s="86"/>
      <c r="I89" s="57">
        <v>265.3</v>
      </c>
      <c r="J89" s="22" t="s">
        <v>126</v>
      </c>
    </row>
    <row r="90" spans="1:10" ht="36" outlineLevel="1">
      <c r="A90" s="83"/>
      <c r="B90" s="80"/>
      <c r="C90" s="80"/>
      <c r="D90" s="92"/>
      <c r="E90" s="92"/>
      <c r="F90" s="92"/>
      <c r="G90" s="89"/>
      <c r="H90" s="86"/>
      <c r="I90" s="57">
        <v>-319.43</v>
      </c>
      <c r="J90" s="22" t="s">
        <v>127</v>
      </c>
    </row>
    <row r="91" spans="1:10" ht="36" outlineLevel="1">
      <c r="A91" s="83"/>
      <c r="B91" s="80"/>
      <c r="C91" s="80"/>
      <c r="D91" s="92"/>
      <c r="E91" s="92"/>
      <c r="F91" s="92"/>
      <c r="G91" s="89"/>
      <c r="H91" s="86"/>
      <c r="I91" s="57">
        <v>3.32</v>
      </c>
      <c r="J91" s="22" t="s">
        <v>128</v>
      </c>
    </row>
    <row r="92" spans="1:10" ht="15" outlineLevel="1">
      <c r="A92" s="84"/>
      <c r="B92" s="81"/>
      <c r="C92" s="81"/>
      <c r="D92" s="93"/>
      <c r="E92" s="93"/>
      <c r="F92" s="93"/>
      <c r="G92" s="106"/>
      <c r="H92" s="87"/>
      <c r="I92" s="57">
        <v>65.79</v>
      </c>
      <c r="J92" s="22" t="s">
        <v>129</v>
      </c>
    </row>
    <row r="93" spans="1:10" ht="15" outlineLevel="1">
      <c r="A93" s="16" t="s">
        <v>59</v>
      </c>
      <c r="B93" s="21" t="s">
        <v>18</v>
      </c>
      <c r="C93" s="21" t="s">
        <v>14</v>
      </c>
      <c r="D93" s="20">
        <v>29860026.45</v>
      </c>
      <c r="E93" s="20">
        <v>34051149.71</v>
      </c>
      <c r="F93" s="103">
        <v>34051149.71</v>
      </c>
      <c r="G93" s="32">
        <f>F93-D93</f>
        <v>4191123.2600000016</v>
      </c>
      <c r="H93" s="18">
        <f>F93/D93</f>
        <v>1.1403589935534033</v>
      </c>
      <c r="I93" s="57">
        <v>4191.12</v>
      </c>
      <c r="J93" s="17"/>
    </row>
    <row r="94" spans="1:10" ht="48" outlineLevel="1">
      <c r="A94" s="82"/>
      <c r="B94" s="79"/>
      <c r="C94" s="79"/>
      <c r="D94" s="91"/>
      <c r="E94" s="91"/>
      <c r="F94" s="107"/>
      <c r="G94" s="108"/>
      <c r="H94" s="85"/>
      <c r="I94" s="57">
        <v>592.7</v>
      </c>
      <c r="J94" s="17" t="s">
        <v>130</v>
      </c>
    </row>
    <row r="95" spans="1:10" ht="72" outlineLevel="1">
      <c r="A95" s="83"/>
      <c r="B95" s="80"/>
      <c r="C95" s="80"/>
      <c r="D95" s="92"/>
      <c r="E95" s="92"/>
      <c r="F95" s="89"/>
      <c r="G95" s="109"/>
      <c r="H95" s="86"/>
      <c r="I95" s="57">
        <v>2.7</v>
      </c>
      <c r="J95" s="17" t="s">
        <v>131</v>
      </c>
    </row>
    <row r="96" spans="1:10" ht="48" outlineLevel="1">
      <c r="A96" s="83"/>
      <c r="B96" s="80"/>
      <c r="C96" s="80"/>
      <c r="D96" s="92"/>
      <c r="E96" s="92"/>
      <c r="F96" s="89"/>
      <c r="G96" s="109"/>
      <c r="H96" s="86"/>
      <c r="I96" s="57">
        <v>113.08</v>
      </c>
      <c r="J96" s="17" t="s">
        <v>132</v>
      </c>
    </row>
    <row r="97" spans="1:10" ht="48" outlineLevel="1">
      <c r="A97" s="83"/>
      <c r="B97" s="80"/>
      <c r="C97" s="80"/>
      <c r="D97" s="92"/>
      <c r="E97" s="92"/>
      <c r="F97" s="89"/>
      <c r="G97" s="109"/>
      <c r="H97" s="86"/>
      <c r="I97" s="57">
        <v>2563.14</v>
      </c>
      <c r="J97" s="17" t="s">
        <v>106</v>
      </c>
    </row>
    <row r="98" spans="1:10" ht="48" outlineLevel="1">
      <c r="A98" s="83"/>
      <c r="B98" s="80"/>
      <c r="C98" s="80"/>
      <c r="D98" s="92"/>
      <c r="E98" s="92"/>
      <c r="F98" s="89"/>
      <c r="G98" s="109"/>
      <c r="H98" s="86"/>
      <c r="I98" s="57">
        <v>134.9</v>
      </c>
      <c r="J98" s="17" t="s">
        <v>133</v>
      </c>
    </row>
    <row r="99" spans="1:10" ht="48" outlineLevel="1">
      <c r="A99" s="83"/>
      <c r="B99" s="80"/>
      <c r="C99" s="80"/>
      <c r="D99" s="92"/>
      <c r="E99" s="92"/>
      <c r="F99" s="89"/>
      <c r="G99" s="109"/>
      <c r="H99" s="86"/>
      <c r="I99" s="57">
        <v>-150.48</v>
      </c>
      <c r="J99" s="17" t="s">
        <v>134</v>
      </c>
    </row>
    <row r="100" spans="1:10" ht="72" outlineLevel="1">
      <c r="A100" s="83"/>
      <c r="B100" s="80"/>
      <c r="C100" s="80"/>
      <c r="D100" s="92"/>
      <c r="E100" s="92"/>
      <c r="F100" s="89"/>
      <c r="G100" s="109"/>
      <c r="H100" s="86"/>
      <c r="I100" s="57">
        <v>50.49</v>
      </c>
      <c r="J100" s="17" t="s">
        <v>135</v>
      </c>
    </row>
    <row r="101" spans="1:10" ht="48" outlineLevel="1">
      <c r="A101" s="83"/>
      <c r="B101" s="80"/>
      <c r="C101" s="80"/>
      <c r="D101" s="92"/>
      <c r="E101" s="92"/>
      <c r="F101" s="89"/>
      <c r="G101" s="109"/>
      <c r="H101" s="86"/>
      <c r="I101" s="57">
        <v>-190.99</v>
      </c>
      <c r="J101" s="17" t="s">
        <v>136</v>
      </c>
    </row>
    <row r="102" spans="1:10" ht="48" outlineLevel="1">
      <c r="A102" s="83"/>
      <c r="B102" s="80"/>
      <c r="C102" s="80"/>
      <c r="D102" s="92"/>
      <c r="E102" s="92"/>
      <c r="F102" s="89"/>
      <c r="G102" s="109"/>
      <c r="H102" s="86"/>
      <c r="I102" s="57">
        <v>1167.26</v>
      </c>
      <c r="J102" s="17" t="s">
        <v>118</v>
      </c>
    </row>
    <row r="103" spans="1:10" ht="60" outlineLevel="1">
      <c r="A103" s="83"/>
      <c r="B103" s="80"/>
      <c r="C103" s="80"/>
      <c r="D103" s="92"/>
      <c r="E103" s="92"/>
      <c r="F103" s="89"/>
      <c r="G103" s="109"/>
      <c r="H103" s="86"/>
      <c r="I103" s="57">
        <v>-632.11</v>
      </c>
      <c r="J103" s="17" t="s">
        <v>137</v>
      </c>
    </row>
    <row r="104" spans="1:10" ht="48" outlineLevel="1">
      <c r="A104" s="83"/>
      <c r="B104" s="80"/>
      <c r="C104" s="80"/>
      <c r="D104" s="92"/>
      <c r="E104" s="92"/>
      <c r="F104" s="89"/>
      <c r="G104" s="109"/>
      <c r="H104" s="86"/>
      <c r="I104" s="57">
        <v>61.43</v>
      </c>
      <c r="J104" s="17" t="s">
        <v>108</v>
      </c>
    </row>
    <row r="105" spans="1:10" ht="36" outlineLevel="1">
      <c r="A105" s="83"/>
      <c r="B105" s="80"/>
      <c r="C105" s="80"/>
      <c r="D105" s="92"/>
      <c r="E105" s="92"/>
      <c r="F105" s="89"/>
      <c r="G105" s="109"/>
      <c r="H105" s="86"/>
      <c r="I105" s="57">
        <v>455.05</v>
      </c>
      <c r="J105" s="17" t="s">
        <v>138</v>
      </c>
    </row>
    <row r="106" spans="1:10" ht="48" outlineLevel="1">
      <c r="A106" s="84"/>
      <c r="B106" s="81"/>
      <c r="C106" s="81"/>
      <c r="D106" s="93"/>
      <c r="E106" s="93"/>
      <c r="F106" s="90"/>
      <c r="G106" s="110"/>
      <c r="H106" s="87"/>
      <c r="I106" s="57">
        <v>23.95</v>
      </c>
      <c r="J106" s="17" t="s">
        <v>139</v>
      </c>
    </row>
    <row r="107" spans="1:10" ht="15" outlineLevel="1">
      <c r="A107" s="5" t="s">
        <v>45</v>
      </c>
      <c r="B107" s="6" t="s">
        <v>18</v>
      </c>
      <c r="C107" s="6" t="s">
        <v>18</v>
      </c>
      <c r="D107" s="8">
        <v>1501099.42</v>
      </c>
      <c r="E107" s="8">
        <v>1429139.42</v>
      </c>
      <c r="F107" s="104">
        <v>1418817.74</v>
      </c>
      <c r="G107" s="32">
        <f>F107-D107</f>
        <v>-82281.67999999993</v>
      </c>
      <c r="H107" s="11">
        <f>F107/D107</f>
        <v>0.9451857226085665</v>
      </c>
      <c r="I107" s="55">
        <v>-71.96</v>
      </c>
      <c r="J107" s="9"/>
    </row>
    <row r="108" spans="1:10" ht="24" outlineLevel="1">
      <c r="A108" s="82"/>
      <c r="B108" s="79"/>
      <c r="C108" s="79"/>
      <c r="D108" s="91"/>
      <c r="E108" s="91"/>
      <c r="F108" s="107"/>
      <c r="G108" s="108"/>
      <c r="H108" s="85"/>
      <c r="I108" s="55">
        <v>-84.12</v>
      </c>
      <c r="J108" s="9" t="s">
        <v>75</v>
      </c>
    </row>
    <row r="109" spans="1:10" ht="48" outlineLevel="1">
      <c r="A109" s="84"/>
      <c r="B109" s="81"/>
      <c r="C109" s="81"/>
      <c r="D109" s="93"/>
      <c r="E109" s="93"/>
      <c r="F109" s="90"/>
      <c r="G109" s="110"/>
      <c r="H109" s="87"/>
      <c r="I109" s="55">
        <v>12.16</v>
      </c>
      <c r="J109" s="9" t="s">
        <v>140</v>
      </c>
    </row>
    <row r="110" spans="1:10" ht="15" outlineLevel="1">
      <c r="A110" s="5" t="s">
        <v>46</v>
      </c>
      <c r="B110" s="6" t="s">
        <v>18</v>
      </c>
      <c r="C110" s="6" t="s">
        <v>54</v>
      </c>
      <c r="D110" s="8">
        <v>25973110.2</v>
      </c>
      <c r="E110" s="8">
        <v>24154245.11</v>
      </c>
      <c r="F110" s="104">
        <v>20973166.52</v>
      </c>
      <c r="G110" s="32">
        <f>F110-D110</f>
        <v>-4999943.68</v>
      </c>
      <c r="H110" s="11">
        <f>F110/D110</f>
        <v>0.807495381126901</v>
      </c>
      <c r="I110" s="55">
        <v>-1818.87</v>
      </c>
      <c r="J110" s="9"/>
    </row>
    <row r="111" spans="1:10" ht="36" outlineLevel="1">
      <c r="A111" s="82"/>
      <c r="B111" s="79"/>
      <c r="C111" s="79"/>
      <c r="D111" s="91"/>
      <c r="E111" s="91"/>
      <c r="F111" s="107"/>
      <c r="G111" s="108"/>
      <c r="H111" s="85"/>
      <c r="I111" s="55">
        <f>-5375.53</f>
        <v>-5375.53</v>
      </c>
      <c r="J111" s="9" t="s">
        <v>141</v>
      </c>
    </row>
    <row r="112" spans="1:10" ht="24" outlineLevel="1">
      <c r="A112" s="83"/>
      <c r="B112" s="80"/>
      <c r="C112" s="80"/>
      <c r="D112" s="92"/>
      <c r="E112" s="92"/>
      <c r="F112" s="89"/>
      <c r="G112" s="109"/>
      <c r="H112" s="86"/>
      <c r="I112" s="55">
        <v>2856.66</v>
      </c>
      <c r="J112" s="9" t="s">
        <v>142</v>
      </c>
    </row>
    <row r="113" spans="1:10" ht="36" outlineLevel="1">
      <c r="A113" s="83"/>
      <c r="B113" s="80"/>
      <c r="C113" s="80"/>
      <c r="D113" s="92"/>
      <c r="E113" s="92"/>
      <c r="F113" s="89"/>
      <c r="G113" s="109"/>
      <c r="H113" s="86"/>
      <c r="I113" s="55">
        <v>200</v>
      </c>
      <c r="J113" s="9" t="s">
        <v>143</v>
      </c>
    </row>
    <row r="114" spans="1:10" ht="48" outlineLevel="1">
      <c r="A114" s="83"/>
      <c r="B114" s="80"/>
      <c r="C114" s="80"/>
      <c r="D114" s="92"/>
      <c r="E114" s="92"/>
      <c r="F114" s="89"/>
      <c r="G114" s="109"/>
      <c r="H114" s="86"/>
      <c r="I114" s="55">
        <f>732.48+(-173.83)+(-52.5)</f>
        <v>506.15</v>
      </c>
      <c r="J114" s="9" t="s">
        <v>144</v>
      </c>
    </row>
    <row r="115" spans="1:10" ht="48" outlineLevel="1">
      <c r="A115" s="84"/>
      <c r="B115" s="81"/>
      <c r="C115" s="81"/>
      <c r="D115" s="93"/>
      <c r="E115" s="93"/>
      <c r="F115" s="90"/>
      <c r="G115" s="110"/>
      <c r="H115" s="87"/>
      <c r="I115" s="55">
        <v>-6.15</v>
      </c>
      <c r="J115" s="9" t="s">
        <v>145</v>
      </c>
    </row>
    <row r="116" spans="1:10" ht="15">
      <c r="A116" s="46" t="s">
        <v>6</v>
      </c>
      <c r="B116" s="47" t="s">
        <v>56</v>
      </c>
      <c r="C116" s="47"/>
      <c r="D116" s="48">
        <f>D117</f>
        <v>9994463.53</v>
      </c>
      <c r="E116" s="48">
        <f>E117</f>
        <v>12731071.31</v>
      </c>
      <c r="F116" s="48">
        <f>F117</f>
        <v>12731071.31</v>
      </c>
      <c r="G116" s="50">
        <f>F116-D116</f>
        <v>2736607.780000001</v>
      </c>
      <c r="H116" s="44">
        <f>F116/D116</f>
        <v>1.2738123733990954</v>
      </c>
      <c r="I116" s="54">
        <v>2736.61</v>
      </c>
      <c r="J116" s="49"/>
    </row>
    <row r="117" spans="1:10" ht="15" outlineLevel="1">
      <c r="A117" s="5" t="s">
        <v>47</v>
      </c>
      <c r="B117" s="6" t="s">
        <v>56</v>
      </c>
      <c r="C117" s="6" t="s">
        <v>12</v>
      </c>
      <c r="D117" s="8">
        <v>9994463.53</v>
      </c>
      <c r="E117" s="8">
        <v>12731071.31</v>
      </c>
      <c r="F117" s="8">
        <v>12731071.31</v>
      </c>
      <c r="G117" s="4">
        <f>F117-D117</f>
        <v>2736607.780000001</v>
      </c>
      <c r="H117" s="11">
        <f>F117/D117</f>
        <v>1.2738123733990954</v>
      </c>
      <c r="I117" s="55">
        <v>2736.61</v>
      </c>
      <c r="J117" s="9"/>
    </row>
    <row r="118" spans="1:10" ht="48" outlineLevel="1">
      <c r="A118" s="82"/>
      <c r="B118" s="79"/>
      <c r="C118" s="79"/>
      <c r="D118" s="91"/>
      <c r="E118" s="91"/>
      <c r="F118" s="91"/>
      <c r="G118" s="88"/>
      <c r="H118" s="85"/>
      <c r="I118" s="55">
        <v>-700</v>
      </c>
      <c r="J118" s="9" t="s">
        <v>146</v>
      </c>
    </row>
    <row r="119" spans="1:10" ht="48" outlineLevel="1">
      <c r="A119" s="83"/>
      <c r="B119" s="80"/>
      <c r="C119" s="80"/>
      <c r="D119" s="92"/>
      <c r="E119" s="92"/>
      <c r="F119" s="92"/>
      <c r="G119" s="89"/>
      <c r="H119" s="86"/>
      <c r="I119" s="55">
        <v>-100</v>
      </c>
      <c r="J119" s="9" t="s">
        <v>147</v>
      </c>
    </row>
    <row r="120" spans="1:10" ht="48" outlineLevel="1">
      <c r="A120" s="83"/>
      <c r="B120" s="80"/>
      <c r="C120" s="80"/>
      <c r="D120" s="92"/>
      <c r="E120" s="92"/>
      <c r="F120" s="92"/>
      <c r="G120" s="89"/>
      <c r="H120" s="86"/>
      <c r="I120" s="55">
        <v>2000</v>
      </c>
      <c r="J120" s="9" t="s">
        <v>166</v>
      </c>
    </row>
    <row r="121" spans="1:10" ht="36" outlineLevel="1">
      <c r="A121" s="83"/>
      <c r="B121" s="80"/>
      <c r="C121" s="80"/>
      <c r="D121" s="92"/>
      <c r="E121" s="92"/>
      <c r="F121" s="92"/>
      <c r="G121" s="89"/>
      <c r="H121" s="86"/>
      <c r="I121" s="55">
        <v>105.27</v>
      </c>
      <c r="J121" s="9" t="s">
        <v>148</v>
      </c>
    </row>
    <row r="122" spans="1:10" ht="36" outlineLevel="1">
      <c r="A122" s="83"/>
      <c r="B122" s="80"/>
      <c r="C122" s="80"/>
      <c r="D122" s="92"/>
      <c r="E122" s="92"/>
      <c r="F122" s="92"/>
      <c r="G122" s="89"/>
      <c r="H122" s="86"/>
      <c r="I122" s="55">
        <v>1063.1</v>
      </c>
      <c r="J122" s="9" t="s">
        <v>138</v>
      </c>
    </row>
    <row r="123" spans="1:10" ht="60" outlineLevel="1">
      <c r="A123" s="83"/>
      <c r="B123" s="80"/>
      <c r="C123" s="80"/>
      <c r="D123" s="92"/>
      <c r="E123" s="92"/>
      <c r="F123" s="92"/>
      <c r="G123" s="89"/>
      <c r="H123" s="86"/>
      <c r="I123" s="55">
        <v>312.29</v>
      </c>
      <c r="J123" s="9" t="s">
        <v>149</v>
      </c>
    </row>
    <row r="124" spans="1:10" ht="48" outlineLevel="1">
      <c r="A124" s="84"/>
      <c r="B124" s="81"/>
      <c r="C124" s="81"/>
      <c r="D124" s="93"/>
      <c r="E124" s="93"/>
      <c r="F124" s="93"/>
      <c r="G124" s="90"/>
      <c r="H124" s="87"/>
      <c r="I124" s="55">
        <v>55.95</v>
      </c>
      <c r="J124" s="9" t="s">
        <v>139</v>
      </c>
    </row>
    <row r="125" spans="1:10" ht="15">
      <c r="A125" s="46" t="s">
        <v>7</v>
      </c>
      <c r="B125" s="47" t="s">
        <v>57</v>
      </c>
      <c r="C125" s="47"/>
      <c r="D125" s="48">
        <f>D126+D127+D128</f>
        <v>22244000</v>
      </c>
      <c r="E125" s="48">
        <f>E126+E127+E128</f>
        <v>22603600</v>
      </c>
      <c r="F125" s="48">
        <f>F126+F127+F128</f>
        <v>19411071.3</v>
      </c>
      <c r="G125" s="50">
        <f>F125-D125</f>
        <v>-2832928.6999999993</v>
      </c>
      <c r="H125" s="44">
        <f>F125/D125</f>
        <v>0.8726430183420248</v>
      </c>
      <c r="I125" s="54">
        <v>359.6</v>
      </c>
      <c r="J125" s="45"/>
    </row>
    <row r="126" spans="1:10" ht="15" outlineLevel="1">
      <c r="A126" s="5" t="s">
        <v>48</v>
      </c>
      <c r="B126" s="6" t="s">
        <v>57</v>
      </c>
      <c r="C126" s="6" t="s">
        <v>12</v>
      </c>
      <c r="D126" s="8">
        <v>112000</v>
      </c>
      <c r="E126" s="8">
        <v>112000</v>
      </c>
      <c r="F126" s="8">
        <v>98908.42</v>
      </c>
      <c r="G126" s="4">
        <f>F126-D126</f>
        <v>-13091.580000000002</v>
      </c>
      <c r="H126" s="11">
        <f>F126/D126</f>
        <v>0.8831108928571428</v>
      </c>
      <c r="I126" s="55">
        <v>0</v>
      </c>
      <c r="J126" s="9"/>
    </row>
    <row r="127" spans="1:10" ht="120" outlineLevel="1">
      <c r="A127" s="5" t="s">
        <v>49</v>
      </c>
      <c r="B127" s="6" t="s">
        <v>57</v>
      </c>
      <c r="C127" s="6" t="s">
        <v>14</v>
      </c>
      <c r="D127" s="8">
        <v>12231200</v>
      </c>
      <c r="E127" s="8">
        <v>12123600</v>
      </c>
      <c r="F127" s="8">
        <v>11283464.4</v>
      </c>
      <c r="G127" s="4">
        <f>F127-D127</f>
        <v>-947735.5999999996</v>
      </c>
      <c r="H127" s="11">
        <f>F127/D127</f>
        <v>0.9225149126823207</v>
      </c>
      <c r="I127" s="55">
        <v>-107.6</v>
      </c>
      <c r="J127" s="9" t="s">
        <v>150</v>
      </c>
    </row>
    <row r="128" spans="1:10" ht="15" outlineLevel="1">
      <c r="A128" s="5" t="s">
        <v>50</v>
      </c>
      <c r="B128" s="6" t="s">
        <v>57</v>
      </c>
      <c r="C128" s="6" t="s">
        <v>15</v>
      </c>
      <c r="D128" s="8">
        <v>9900800</v>
      </c>
      <c r="E128" s="8">
        <v>10368000</v>
      </c>
      <c r="F128" s="8">
        <v>8028698.48</v>
      </c>
      <c r="G128" s="4">
        <f>F128-D128</f>
        <v>-1872101.5199999996</v>
      </c>
      <c r="H128" s="11">
        <f>F128/D128</f>
        <v>0.8109141160310278</v>
      </c>
      <c r="I128" s="55">
        <v>-467.2</v>
      </c>
      <c r="J128" s="9"/>
    </row>
    <row r="129" spans="1:10" ht="72" outlineLevel="1">
      <c r="A129" s="82"/>
      <c r="B129" s="79"/>
      <c r="C129" s="79"/>
      <c r="D129" s="91"/>
      <c r="E129" s="91"/>
      <c r="F129" s="91"/>
      <c r="G129" s="88"/>
      <c r="H129" s="85"/>
      <c r="I129" s="55">
        <v>-17.3</v>
      </c>
      <c r="J129" s="9" t="s">
        <v>151</v>
      </c>
    </row>
    <row r="130" spans="1:10" ht="48" outlineLevel="1">
      <c r="A130" s="83"/>
      <c r="B130" s="80"/>
      <c r="C130" s="80"/>
      <c r="D130" s="92"/>
      <c r="E130" s="92"/>
      <c r="F130" s="92"/>
      <c r="G130" s="89"/>
      <c r="H130" s="86"/>
      <c r="I130" s="55">
        <v>-692.7</v>
      </c>
      <c r="J130" s="9" t="s">
        <v>152</v>
      </c>
    </row>
    <row r="131" spans="1:10" ht="48" outlineLevel="1">
      <c r="A131" s="83"/>
      <c r="B131" s="80"/>
      <c r="C131" s="80"/>
      <c r="D131" s="92"/>
      <c r="E131" s="92"/>
      <c r="F131" s="92"/>
      <c r="G131" s="89"/>
      <c r="H131" s="86"/>
      <c r="I131" s="55">
        <v>-0.8</v>
      </c>
      <c r="J131" s="9" t="s">
        <v>153</v>
      </c>
    </row>
    <row r="132" spans="1:10" ht="36" outlineLevel="1">
      <c r="A132" s="83"/>
      <c r="B132" s="80"/>
      <c r="C132" s="80"/>
      <c r="D132" s="92"/>
      <c r="E132" s="92"/>
      <c r="F132" s="92"/>
      <c r="G132" s="89"/>
      <c r="H132" s="86"/>
      <c r="I132" s="55">
        <v>1199.6</v>
      </c>
      <c r="J132" s="9" t="s">
        <v>154</v>
      </c>
    </row>
    <row r="133" spans="1:10" ht="48" outlineLevel="1">
      <c r="A133" s="84"/>
      <c r="B133" s="81"/>
      <c r="C133" s="81"/>
      <c r="D133" s="93"/>
      <c r="E133" s="93"/>
      <c r="F133" s="93"/>
      <c r="G133" s="90"/>
      <c r="H133" s="87"/>
      <c r="I133" s="55">
        <v>-21.6</v>
      </c>
      <c r="J133" s="9" t="s">
        <v>155</v>
      </c>
    </row>
    <row r="134" spans="1:10" ht="15">
      <c r="A134" s="46" t="s">
        <v>66</v>
      </c>
      <c r="B134" s="47" t="s">
        <v>19</v>
      </c>
      <c r="C134" s="47"/>
      <c r="D134" s="48">
        <f>D135+D136</f>
        <v>32072036.65</v>
      </c>
      <c r="E134" s="48">
        <f>E135+E136</f>
        <v>30021693.88</v>
      </c>
      <c r="F134" s="48">
        <f>F135+F136</f>
        <v>30005703.91</v>
      </c>
      <c r="G134" s="50">
        <f>F134-D134</f>
        <v>-2066332.7399999984</v>
      </c>
      <c r="H134" s="44">
        <f>F134/D134</f>
        <v>0.9355721383537394</v>
      </c>
      <c r="I134" s="54">
        <v>-2050.34</v>
      </c>
      <c r="J134" s="45"/>
    </row>
    <row r="135" spans="1:10" ht="25.5" outlineLevel="1">
      <c r="A135" s="5" t="s">
        <v>51</v>
      </c>
      <c r="B135" s="6" t="s">
        <v>19</v>
      </c>
      <c r="C135" s="6" t="s">
        <v>12</v>
      </c>
      <c r="D135" s="8">
        <v>165000</v>
      </c>
      <c r="E135" s="8">
        <v>185000</v>
      </c>
      <c r="F135" s="8">
        <v>179749.03</v>
      </c>
      <c r="G135" s="4">
        <f>F135-D135</f>
        <v>14749.029999999999</v>
      </c>
      <c r="H135" s="11">
        <f>F135/D135</f>
        <v>1.0893880606060606</v>
      </c>
      <c r="I135" s="55">
        <v>20</v>
      </c>
      <c r="J135" s="9" t="s">
        <v>156</v>
      </c>
    </row>
    <row r="136" spans="1:10" ht="15" outlineLevel="1">
      <c r="A136" s="5" t="s">
        <v>65</v>
      </c>
      <c r="B136" s="6" t="s">
        <v>19</v>
      </c>
      <c r="C136" s="6" t="s">
        <v>13</v>
      </c>
      <c r="D136" s="8">
        <v>31907036.65</v>
      </c>
      <c r="E136" s="8">
        <v>29836693.88</v>
      </c>
      <c r="F136" s="8">
        <v>29825954.88</v>
      </c>
      <c r="G136" s="4">
        <f>F136-D136</f>
        <v>-2081081.7699999996</v>
      </c>
      <c r="H136" s="11">
        <f>F136/D136</f>
        <v>0.9347767142142296</v>
      </c>
      <c r="I136" s="55">
        <v>-2070.34</v>
      </c>
      <c r="J136" s="9"/>
    </row>
    <row r="137" spans="1:10" ht="24" outlineLevel="1">
      <c r="A137" s="82"/>
      <c r="B137" s="79"/>
      <c r="C137" s="79"/>
      <c r="D137" s="91"/>
      <c r="E137" s="91"/>
      <c r="F137" s="91"/>
      <c r="G137" s="88"/>
      <c r="H137" s="85"/>
      <c r="I137" s="55">
        <v>50.58</v>
      </c>
      <c r="J137" s="9" t="s">
        <v>157</v>
      </c>
    </row>
    <row r="138" spans="1:10" ht="48" outlineLevel="1">
      <c r="A138" s="83"/>
      <c r="B138" s="80"/>
      <c r="C138" s="80"/>
      <c r="D138" s="92"/>
      <c r="E138" s="92"/>
      <c r="F138" s="92"/>
      <c r="G138" s="89"/>
      <c r="H138" s="86"/>
      <c r="I138" s="55">
        <v>743.37</v>
      </c>
      <c r="J138" s="9" t="s">
        <v>158</v>
      </c>
    </row>
    <row r="139" spans="1:10" ht="48" outlineLevel="1">
      <c r="A139" s="83"/>
      <c r="B139" s="80"/>
      <c r="C139" s="80"/>
      <c r="D139" s="92"/>
      <c r="E139" s="92"/>
      <c r="F139" s="92"/>
      <c r="G139" s="89"/>
      <c r="H139" s="86"/>
      <c r="I139" s="55">
        <v>-103.37</v>
      </c>
      <c r="J139" s="9" t="s">
        <v>160</v>
      </c>
    </row>
    <row r="140" spans="1:10" ht="36" outlineLevel="1">
      <c r="A140" s="83"/>
      <c r="B140" s="80"/>
      <c r="C140" s="80"/>
      <c r="D140" s="92"/>
      <c r="E140" s="92"/>
      <c r="F140" s="92"/>
      <c r="G140" s="89"/>
      <c r="H140" s="86"/>
      <c r="I140" s="55">
        <v>-1300</v>
      </c>
      <c r="J140" s="9" t="s">
        <v>161</v>
      </c>
    </row>
    <row r="141" spans="1:10" ht="60" outlineLevel="1">
      <c r="A141" s="83"/>
      <c r="B141" s="80"/>
      <c r="C141" s="80"/>
      <c r="D141" s="92"/>
      <c r="E141" s="92"/>
      <c r="F141" s="92"/>
      <c r="G141" s="89"/>
      <c r="H141" s="86"/>
      <c r="I141" s="55">
        <v>-1440.92</v>
      </c>
      <c r="J141" s="9" t="s">
        <v>162</v>
      </c>
    </row>
    <row r="142" spans="1:10" ht="24" outlineLevel="1">
      <c r="A142" s="83"/>
      <c r="B142" s="80"/>
      <c r="C142" s="80"/>
      <c r="D142" s="92"/>
      <c r="E142" s="92"/>
      <c r="F142" s="92"/>
      <c r="G142" s="89"/>
      <c r="H142" s="86"/>
      <c r="I142" s="55">
        <v>10</v>
      </c>
      <c r="J142" s="9" t="s">
        <v>156</v>
      </c>
    </row>
    <row r="143" spans="1:10" ht="24" outlineLevel="1">
      <c r="A143" s="84"/>
      <c r="B143" s="81"/>
      <c r="C143" s="81"/>
      <c r="D143" s="93"/>
      <c r="E143" s="93"/>
      <c r="F143" s="93"/>
      <c r="G143" s="90"/>
      <c r="H143" s="87"/>
      <c r="I143" s="55">
        <v>-30</v>
      </c>
      <c r="J143" s="9" t="s">
        <v>159</v>
      </c>
    </row>
    <row r="144" spans="1:10" ht="15">
      <c r="A144" s="46" t="s">
        <v>8</v>
      </c>
      <c r="B144" s="47" t="s">
        <v>58</v>
      </c>
      <c r="C144" s="47"/>
      <c r="D144" s="48">
        <f>D145</f>
        <v>5591222.94</v>
      </c>
      <c r="E144" s="48">
        <f>E145</f>
        <v>6012493.32</v>
      </c>
      <c r="F144" s="48">
        <f>F145</f>
        <v>6012493.32</v>
      </c>
      <c r="G144" s="50">
        <f>F144-D144</f>
        <v>421270.3799999999</v>
      </c>
      <c r="H144" s="44">
        <f>F144/D144</f>
        <v>1.075344944124156</v>
      </c>
      <c r="I144" s="54">
        <v>421.27</v>
      </c>
      <c r="J144" s="52"/>
    </row>
    <row r="145" spans="1:10" ht="15" outlineLevel="1">
      <c r="A145" s="5" t="s">
        <v>52</v>
      </c>
      <c r="B145" s="6" t="s">
        <v>58</v>
      </c>
      <c r="C145" s="6" t="s">
        <v>13</v>
      </c>
      <c r="D145" s="8">
        <v>5591222.94</v>
      </c>
      <c r="E145" s="8">
        <v>6012493.32</v>
      </c>
      <c r="F145" s="8">
        <v>6012493.32</v>
      </c>
      <c r="G145" s="4">
        <f>F145-D145</f>
        <v>421270.3799999999</v>
      </c>
      <c r="H145" s="11">
        <f>F145/D145</f>
        <v>1.075344944124156</v>
      </c>
      <c r="I145" s="55">
        <v>421.27</v>
      </c>
      <c r="J145" s="9"/>
    </row>
    <row r="146" spans="1:10" ht="48" outlineLevel="1">
      <c r="A146" s="82"/>
      <c r="B146" s="79"/>
      <c r="C146" s="79"/>
      <c r="D146" s="91"/>
      <c r="E146" s="91"/>
      <c r="F146" s="91"/>
      <c r="G146" s="88"/>
      <c r="H146" s="85"/>
      <c r="I146" s="55">
        <v>668.91</v>
      </c>
      <c r="J146" s="9" t="s">
        <v>163</v>
      </c>
    </row>
    <row r="147" spans="1:10" ht="48" outlineLevel="1">
      <c r="A147" s="83"/>
      <c r="B147" s="80"/>
      <c r="C147" s="80"/>
      <c r="D147" s="92"/>
      <c r="E147" s="92"/>
      <c r="F147" s="92"/>
      <c r="G147" s="89"/>
      <c r="H147" s="86"/>
      <c r="I147" s="55">
        <v>-49.29</v>
      </c>
      <c r="J147" s="9" t="s">
        <v>164</v>
      </c>
    </row>
    <row r="148" spans="1:10" ht="60" outlineLevel="1">
      <c r="A148" s="84"/>
      <c r="B148" s="81"/>
      <c r="C148" s="81"/>
      <c r="D148" s="93"/>
      <c r="E148" s="93"/>
      <c r="F148" s="93"/>
      <c r="G148" s="90"/>
      <c r="H148" s="87"/>
      <c r="I148" s="55">
        <v>-198.35</v>
      </c>
      <c r="J148" s="9" t="s">
        <v>165</v>
      </c>
    </row>
    <row r="149" spans="1:10" ht="12.75" customHeight="1">
      <c r="A149" s="71" t="s">
        <v>9</v>
      </c>
      <c r="B149" s="72"/>
      <c r="C149" s="72"/>
      <c r="D149" s="53">
        <f>D6+D24+D26+D34+D41+D66+D70+D116+D125++D134+D144</f>
        <v>529972250.4899999</v>
      </c>
      <c r="E149" s="53">
        <f>E6+E24+E26+E34+E41+E66+E70+E116+E125++E134+E144</f>
        <v>660051226.24</v>
      </c>
      <c r="F149" s="53">
        <f>F6+F24+F26+F34+F41+F66+F70+F116+F125++F134+F144</f>
        <v>622397554.74</v>
      </c>
      <c r="G149" s="53">
        <f>G6+G24+G26+G34+G41+G66+G70+G116+G125++G134+G144</f>
        <v>92425304.25000007</v>
      </c>
      <c r="H149" s="37">
        <f>F149/D149</f>
        <v>1.174396497485568</v>
      </c>
      <c r="I149" s="58">
        <v>130078.97</v>
      </c>
      <c r="J149" s="38"/>
    </row>
    <row r="150" spans="1:9" ht="12.75" customHeight="1">
      <c r="A150" s="1"/>
      <c r="B150" s="1"/>
      <c r="C150" s="1"/>
      <c r="D150" s="1"/>
      <c r="E150" s="1"/>
      <c r="F150" s="1"/>
      <c r="G150" s="1"/>
      <c r="I150" s="105"/>
    </row>
  </sheetData>
  <sheetProtection/>
  <mergeCells count="147">
    <mergeCell ref="G137:G143"/>
    <mergeCell ref="H137:H143"/>
    <mergeCell ref="A146:A148"/>
    <mergeCell ref="B146:B148"/>
    <mergeCell ref="C146:C148"/>
    <mergeCell ref="D146:D148"/>
    <mergeCell ref="E146:E148"/>
    <mergeCell ref="F146:F148"/>
    <mergeCell ref="G146:G148"/>
    <mergeCell ref="H146:H148"/>
    <mergeCell ref="A137:A143"/>
    <mergeCell ref="B137:B143"/>
    <mergeCell ref="C137:C143"/>
    <mergeCell ref="D137:D143"/>
    <mergeCell ref="E137:E143"/>
    <mergeCell ref="F137:F143"/>
    <mergeCell ref="G118:G124"/>
    <mergeCell ref="H118:H124"/>
    <mergeCell ref="A129:A133"/>
    <mergeCell ref="B129:B133"/>
    <mergeCell ref="C129:C133"/>
    <mergeCell ref="D129:D133"/>
    <mergeCell ref="E129:E133"/>
    <mergeCell ref="F129:F133"/>
    <mergeCell ref="G129:G133"/>
    <mergeCell ref="H129:H133"/>
    <mergeCell ref="A118:A124"/>
    <mergeCell ref="B118:B124"/>
    <mergeCell ref="C118:C124"/>
    <mergeCell ref="D118:D124"/>
    <mergeCell ref="E118:E124"/>
    <mergeCell ref="F118:F124"/>
    <mergeCell ref="G108:G109"/>
    <mergeCell ref="H108:H109"/>
    <mergeCell ref="A111:A115"/>
    <mergeCell ref="B111:B115"/>
    <mergeCell ref="C111:C115"/>
    <mergeCell ref="D111:D115"/>
    <mergeCell ref="E111:E115"/>
    <mergeCell ref="F111:F115"/>
    <mergeCell ref="G111:G115"/>
    <mergeCell ref="H111:H115"/>
    <mergeCell ref="A108:A109"/>
    <mergeCell ref="B108:B109"/>
    <mergeCell ref="C108:C109"/>
    <mergeCell ref="D108:D109"/>
    <mergeCell ref="E108:E109"/>
    <mergeCell ref="F108:F109"/>
    <mergeCell ref="G82:G92"/>
    <mergeCell ref="H82:H92"/>
    <mergeCell ref="A94:A106"/>
    <mergeCell ref="B94:B106"/>
    <mergeCell ref="C94:C106"/>
    <mergeCell ref="D94:D106"/>
    <mergeCell ref="E94:E106"/>
    <mergeCell ref="F94:F106"/>
    <mergeCell ref="G94:G106"/>
    <mergeCell ref="H94:H106"/>
    <mergeCell ref="A82:A92"/>
    <mergeCell ref="B82:B92"/>
    <mergeCell ref="C82:C92"/>
    <mergeCell ref="D82:D92"/>
    <mergeCell ref="E82:E92"/>
    <mergeCell ref="F82:F92"/>
    <mergeCell ref="G43:G46"/>
    <mergeCell ref="H43:H46"/>
    <mergeCell ref="A48:A49"/>
    <mergeCell ref="B48:B49"/>
    <mergeCell ref="C48:C49"/>
    <mergeCell ref="D48:D49"/>
    <mergeCell ref="E48:E49"/>
    <mergeCell ref="F48:F49"/>
    <mergeCell ref="G48:G49"/>
    <mergeCell ref="H48:H49"/>
    <mergeCell ref="A43:A46"/>
    <mergeCell ref="B43:B46"/>
    <mergeCell ref="C43:C46"/>
    <mergeCell ref="D43:D46"/>
    <mergeCell ref="E43:E46"/>
    <mergeCell ref="F43:F46"/>
    <mergeCell ref="H51:H54"/>
    <mergeCell ref="A56:A65"/>
    <mergeCell ref="H68:H69"/>
    <mergeCell ref="G68:G69"/>
    <mergeCell ref="F68:F69"/>
    <mergeCell ref="E68:E69"/>
    <mergeCell ref="D68:D69"/>
    <mergeCell ref="C68:C69"/>
    <mergeCell ref="B68:B69"/>
    <mergeCell ref="A68:A69"/>
    <mergeCell ref="H56:H65"/>
    <mergeCell ref="G56:G65"/>
    <mergeCell ref="F56:F65"/>
    <mergeCell ref="E56:E65"/>
    <mergeCell ref="D56:D65"/>
    <mergeCell ref="C56:C65"/>
    <mergeCell ref="E29:E32"/>
    <mergeCell ref="G51:G54"/>
    <mergeCell ref="F51:F54"/>
    <mergeCell ref="E51:E54"/>
    <mergeCell ref="D51:D54"/>
    <mergeCell ref="C51:C54"/>
    <mergeCell ref="F39:F40"/>
    <mergeCell ref="E39:E40"/>
    <mergeCell ref="D39:D40"/>
    <mergeCell ref="C39:C40"/>
    <mergeCell ref="H29:H32"/>
    <mergeCell ref="B39:B40"/>
    <mergeCell ref="A39:A40"/>
    <mergeCell ref="F13:F23"/>
    <mergeCell ref="G13:G23"/>
    <mergeCell ref="H13:H23"/>
    <mergeCell ref="A29:A32"/>
    <mergeCell ref="B29:B32"/>
    <mergeCell ref="C29:C32"/>
    <mergeCell ref="D29:D32"/>
    <mergeCell ref="J13:J14"/>
    <mergeCell ref="A13:A23"/>
    <mergeCell ref="B13:B23"/>
    <mergeCell ref="C13:C23"/>
    <mergeCell ref="D13:D23"/>
    <mergeCell ref="E13:E23"/>
    <mergeCell ref="H39:H40"/>
    <mergeCell ref="G39:G40"/>
    <mergeCell ref="A2:J2"/>
    <mergeCell ref="A1:J1"/>
    <mergeCell ref="D3:F3"/>
    <mergeCell ref="G3:H3"/>
    <mergeCell ref="I3:J3"/>
    <mergeCell ref="I4:J4"/>
    <mergeCell ref="F29:F32"/>
    <mergeCell ref="G29:G32"/>
    <mergeCell ref="H72:H80"/>
    <mergeCell ref="G72:G80"/>
    <mergeCell ref="F72:F80"/>
    <mergeCell ref="E72:E80"/>
    <mergeCell ref="D72:D80"/>
    <mergeCell ref="C72:C80"/>
    <mergeCell ref="A149:C149"/>
    <mergeCell ref="A3:A4"/>
    <mergeCell ref="B3:B4"/>
    <mergeCell ref="C3:C4"/>
    <mergeCell ref="B72:B80"/>
    <mergeCell ref="A72:A80"/>
    <mergeCell ref="B51:B54"/>
    <mergeCell ref="A51:A54"/>
    <mergeCell ref="B56:B65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Admin</cp:lastModifiedBy>
  <dcterms:created xsi:type="dcterms:W3CDTF">2017-06-20T11:37:55Z</dcterms:created>
  <dcterms:modified xsi:type="dcterms:W3CDTF">2022-05-08T12:00:50Z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C:\Users\VereskunovaNV\AppData\Local\Кейсистемс\Бюджет-КС\ReportManager\Аналитический отчет по исполнению бюджета с произвольной группировкой_3.xls</vt:lpwstr>
  </property>
  <property fmtid="{D5CDD505-2E9C-101B-9397-08002B2CF9AE}" pid="3" name="Report Name">
    <vt:lpwstr>C__Users_VereskunovaNV_AppData_Local_Кейсистемс_Бюджет-КС_ReportManager_Аналитический отчет по исполнению бюджета с произвольной группировкой_3.xls</vt:lpwstr>
  </property>
</Properties>
</file>