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2021" sheetId="1" r:id="rId1"/>
  </sheets>
  <definedNames>
    <definedName name="_xlnm.Print_Titles" localSheetId="0">'2021'!$10:$10</definedName>
    <definedName name="_xlnm.Print_Area" localSheetId="0">'2021'!$A$1:$C$144</definedName>
  </definedNames>
  <calcPr fullCalcOnLoad="1"/>
</workbook>
</file>

<file path=xl/sharedStrings.xml><?xml version="1.0" encoding="utf-8"?>
<sst xmlns="http://schemas.openxmlformats.org/spreadsheetml/2006/main" count="274" uniqueCount="241">
  <si>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</si>
  <si>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</si>
  <si>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</si>
  <si>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</si>
  <si>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</si>
  <si>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</si>
  <si>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</si>
  <si>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</si>
  <si>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</si>
  <si>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</si>
  <si>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</si>
  <si>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</si>
  <si>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</si>
  <si>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</si>
  <si>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</si>
  <si>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</si>
  <si>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</si>
  <si>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</si>
  <si>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</si>
  <si>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</si>
  <si>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</si>
  <si>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</si>
  <si>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</si>
  <si>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</si>
  <si>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</si>
  <si>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</si>
  <si>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</si>
  <si>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</si>
  <si>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</si>
  <si>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</si>
  <si>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</si>
  <si>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</si>
  <si>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</si>
  <si>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</si>
  <si>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</si>
  <si>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</si>
  <si>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</si>
  <si>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</si>
  <si>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</si>
  <si>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</si>
  <si>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</si>
  <si>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</si>
  <si>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</si>
  <si>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</si>
  <si>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</si>
  <si>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</si>
  <si>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</si>
  <si>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</si>
  <si>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</si>
  <si>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</si>
  <si>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</si>
  <si>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</si>
  <si>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</si>
  <si>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</si>
  <si>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</si>
  <si>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</si>
  <si>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</si>
  <si>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</si>
  <si>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</si>
  <si>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</si>
  <si>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</si>
  <si>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</si>
  <si>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</si>
  <si>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</si>
  <si>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</si>
  <si>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</si>
  <si>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</si>
  <si>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</si>
  <si>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</si>
  <si>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</si>
  <si>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</si>
  <si>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</si>
  <si>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</si>
  <si>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</si>
  <si>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</si>
  <si>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</si>
  <si>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</si>
  <si>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</si>
  <si>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</si>
  <si>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</si>
  <si>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</si>
  <si>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</si>
  <si>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</si>
  <si>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</si>
  <si>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</si>
  <si>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</si>
  <si>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</si>
  <si>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</si>
  <si>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</si>
  <si>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</si>
  <si>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</si>
  <si>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</si>
  <si>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</si>
  <si>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</si>
  <si>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</si>
  <si>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</si>
  <si>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</si>
  <si>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</si>
  <si>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</si>
  <si>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</si>
  <si>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</si>
  <si>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</si>
  <si>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</si>
  <si>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</si>
  <si>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</si>
  <si>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</si>
  <si>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</si>
  <si>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</si>
  <si>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</si>
  <si>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</si>
  <si>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</si>
  <si>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</si>
  <si>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</si>
  <si>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</si>
  <si>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</si>
  <si>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</si>
  <si>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</si>
  <si>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</si>
  <si>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</si>
  <si>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</si>
  <si>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</si>
  <si>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</si>
  <si>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</si>
  <si>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</si>
  <si>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</si>
  <si>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</si>
  <si>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</si>
  <si>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</si>
  <si>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</si>
  <si>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</si>
  <si>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</si>
  <si>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</si>
  <si>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</si>
  <si>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</si>
  <si>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</si>
  <si>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</si>
  <si>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</si>
  <si>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</si>
  <si>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</si>
  <si>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</si>
  <si>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</si>
  <si>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</si>
  <si>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</si>
  <si>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</si>
  <si>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</si>
  <si>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</si>
  <si>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</si>
  <si>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</si>
  <si>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</si>
  <si>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</si>
  <si>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</si>
  <si>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</si>
  <si>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</si>
  <si>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</si>
  <si>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</si>
  <si>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</si>
  <si>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</si>
  <si>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</si>
  <si>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</si>
  <si>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</si>
  <si>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</si>
  <si>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000 2 02 35469 00 0000 150</t>
  </si>
  <si>
    <t xml:space="preserve"> Приложение 3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</si>
  <si>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</si>
  <si>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</si>
  <si>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</si>
  <si>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</si>
  <si>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</si>
  <si>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</si>
  <si>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</si>
  <si>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</si>
  <si>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</si>
  <si>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</si>
  <si>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</si>
  <si>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</si>
  <si>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</si>
  <si>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</si>
  <si>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</si>
  <si>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</si>
  <si>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</si>
  <si>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</si>
  <si>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</si>
  <si>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</si>
  <si>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</si>
  <si>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</si>
  <si>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</si>
  <si>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Объем поступлений доходов в бюджет ЗАТО Видяево на 2021 год</t>
  </si>
  <si>
    <t xml:space="preserve">000 1 12 01041 01 0000 120 </t>
  </si>
  <si>
    <t xml:space="preserve">Плата за размещение отходов производства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</si>
  <si>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</si>
  <si>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</si>
  <si>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</si>
  <si>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</si>
  <si>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</si>
  <si>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</si>
  <si>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</si>
  <si>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</si>
  <si>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</si>
  <si>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</si>
  <si>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</si>
  <si>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</si>
  <si>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</si>
  <si>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Субвенция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</si>
  <si>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</si>
  <si>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</si>
  <si>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</si>
  <si>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</si>
  <si>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</si>
  <si>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</si>
  <si>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</si>
  <si>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</si>
  <si>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</si>
  <si>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</si>
  <si>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</si>
  <si>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</si>
  <si>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</si>
  <si>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000 2 02 45594 04 0000 150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</si>
  <si>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</si>
  <si>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>Субсидии на обеспечение комплексной безопасности муниципальных образовательных организаций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</si>
  <si>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</si>
  <si>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Субсидия на реализацию мероприятий, направленных на ликвидацию накопленного экологического ущерба</t>
  </si>
  <si>
    <t>000 1 16 10100 04 0000 140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</si>
  <si>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</si>
  <si>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</si>
  <si>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</si>
  <si>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000 1 12 01030 01 0000 120 </t>
  </si>
  <si>
    <t>Плата за сбросы загрязняющих веществ в водные объекты</t>
  </si>
  <si>
    <t xml:space="preserve">000 1 16 10123 01 0000 140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</si>
  <si>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</si>
  <si>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</si>
  <si>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новый</t>
  </si>
  <si>
    <t xml:space="preserve">000 1 16 01133 01 0000 140
</t>
  </si>
  <si>
    <t xml:space="preserve">000 1 16 01130 01 0000 140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</si>
  <si>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</si>
  <si>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000 1 16 01000 01 0000 140
</t>
  </si>
  <si>
    <t xml:space="preserve">
Административные штрафы, установленные Кодексом Российской Федерации об административных правонарушениях
</t>
  </si>
  <si>
    <t>Субсидия бюджетам муниципальных образований на подготовку к отопительному периоду</t>
  </si>
  <si>
    <t>решению Совета депутатов ЗАТО Видяево</t>
  </si>
  <si>
    <t xml:space="preserve">от 23.12.2020 № 292 </t>
  </si>
  <si>
    <t>в редакции решения Совета депутатов ЗАТО Видяево</t>
  </si>
  <si>
    <t>от 10 июня 2021 года № 325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</si>
</sst>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>
      <alignment horizontal="left" wrapText="1" indent="2"/>
      <protection/>
    </xf>
    <xf numFmtId="49" fontId="39" fillId="0" borderId="2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3" applyNumberFormat="0" applyAlignment="0" applyProtection="0"/>
    <xf numFmtId="0" fontId="41" fillId="26" borderId="4" applyNumberFormat="0" applyAlignment="0" applyProtection="0"/>
    <xf numFmtId="0" fontId="42" fillId="26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10" fillId="32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5" fillId="34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7" fillId="0" borderId="12" xfId="34" applyNumberFormat="1" applyFont="1" applyBorder="1" applyProtection="1">
      <alignment horizontal="center"/>
      <protection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58" fillId="34" borderId="0" xfId="0" applyFont="1" applyFill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9" fillId="34" borderId="0" xfId="0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33" borderId="15" xfId="0" applyFont="1" applyFill="1" applyBorder="1" applyAlignment="1">
      <alignment horizontal="center" wrapText="1"/>
    </xf>
    <xf numFmtId="0" fontId="57" fillId="0" borderId="12" xfId="33" applyNumberFormat="1" applyFont="1" applyBorder="1" applyAlignment="1" applyProtection="1">
      <alignment horizontal="left" vertical="top" wrapText="1"/>
      <protection/>
    </xf>
    <xf numFmtId="4" fontId="10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0" fontId="0" fillId="0" borderId="0" xfId="0" applyFont="1" applyAlignment="1">
      <alignment/>
    </xf>
    <xf numFmtId="49" fontId="57" fillId="0" borderId="12" xfId="34" applyNumberFormat="1" applyFont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4" fontId="0" fillId="35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4" fontId="6" fillId="33" borderId="0" xfId="0" applyNumberFormat="1" applyFont="1" applyFill="1" applyAlignment="1">
      <alignment horizontal="right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6.00390625" style="16" customWidth="1"/>
    <col min="2" max="2" width="30.00390625" style="43" customWidth="1"/>
    <col min="3" max="3" width="19.375" style="47" customWidth="1"/>
    <col min="4" max="4" width="0.12890625" style="45" customWidth="1"/>
    <col min="5" max="5" width="15.75390625" style="52" customWidth="1"/>
  </cols>
  <sheetData>
    <row r="1" spans="1:3" ht="15.75">
      <c r="A1" s="15" t="s">
        <v>59</v>
      </c>
      <c r="B1" s="71" t="s">
        <v>162</v>
      </c>
      <c r="C1" s="70"/>
    </row>
    <row r="2" spans="1:3" ht="15.75">
      <c r="A2" s="72" t="s">
        <v>237</v>
      </c>
      <c r="B2" s="72"/>
      <c r="C2" s="70"/>
    </row>
    <row r="3" spans="1:3" ht="18" customHeight="1">
      <c r="A3" s="73" t="s">
        <v>238</v>
      </c>
      <c r="B3" s="73"/>
      <c r="C3" s="70"/>
    </row>
    <row r="4" spans="1:3" ht="18" customHeight="1">
      <c r="A4" s="73" t="s">
        <v>239</v>
      </c>
      <c r="B4" s="75"/>
      <c r="C4" s="75"/>
    </row>
    <row r="5" spans="2:3" ht="15.75">
      <c r="B5" s="74" t="s">
        <v>240</v>
      </c>
      <c r="C5" s="70"/>
    </row>
    <row r="6" spans="1:2" ht="15.75">
      <c r="A6" s="15"/>
      <c r="B6" s="21"/>
    </row>
    <row r="7" spans="1:3" ht="18.75">
      <c r="A7" s="69" t="s">
        <v>186</v>
      </c>
      <c r="B7" s="69"/>
      <c r="C7" s="70"/>
    </row>
    <row r="8" spans="1:2" ht="15.75">
      <c r="A8" s="15"/>
      <c r="B8" s="22"/>
    </row>
    <row r="9" spans="1:2" ht="0.75" customHeight="1" thickBot="1">
      <c r="A9" s="15"/>
      <c r="B9" s="21"/>
    </row>
    <row r="10" spans="1:3" ht="48" thickBot="1">
      <c r="A10" s="17" t="s">
        <v>18</v>
      </c>
      <c r="B10" s="61" t="s">
        <v>17</v>
      </c>
      <c r="C10" s="33">
        <v>2021</v>
      </c>
    </row>
    <row r="11" spans="1:5" ht="15.75">
      <c r="A11" s="26" t="s">
        <v>36</v>
      </c>
      <c r="B11" s="14"/>
      <c r="C11" s="48"/>
      <c r="E11" s="53"/>
    </row>
    <row r="12" spans="1:5" s="2" customFormat="1" ht="15.75">
      <c r="A12" s="26" t="s">
        <v>8</v>
      </c>
      <c r="B12" s="13" t="s">
        <v>13</v>
      </c>
      <c r="C12" s="51">
        <f>C13+C46</f>
        <v>87039268.79</v>
      </c>
      <c r="D12" s="25"/>
      <c r="E12" s="52"/>
    </row>
    <row r="13" spans="1:5" s="2" customFormat="1" ht="15.75">
      <c r="A13" s="26" t="s">
        <v>5</v>
      </c>
      <c r="B13" s="13"/>
      <c r="C13" s="51">
        <f>C14+C27+C43+C37+C19</f>
        <v>74157874.9</v>
      </c>
      <c r="D13" s="45"/>
      <c r="E13" s="52"/>
    </row>
    <row r="14" spans="1:5" ht="15.75">
      <c r="A14" s="27" t="s">
        <v>21</v>
      </c>
      <c r="B14" s="13" t="s">
        <v>22</v>
      </c>
      <c r="C14" s="34">
        <f>C15</f>
        <v>69419245</v>
      </c>
      <c r="E14" s="53"/>
    </row>
    <row r="15" spans="1:5" s="1" customFormat="1" ht="15.75">
      <c r="A15" s="27" t="s">
        <v>19</v>
      </c>
      <c r="B15" s="31" t="s">
        <v>23</v>
      </c>
      <c r="C15" s="34">
        <f>C16+C17+C18</f>
        <v>69419245</v>
      </c>
      <c r="D15" s="36"/>
      <c r="E15" s="54"/>
    </row>
    <row r="16" spans="1:5" ht="78.75">
      <c r="A16" s="28" t="s">
        <v>75</v>
      </c>
      <c r="B16" s="32" t="s">
        <v>41</v>
      </c>
      <c r="C16" s="35">
        <v>69247235</v>
      </c>
      <c r="E16" s="53"/>
    </row>
    <row r="17" spans="1:5" ht="110.25">
      <c r="A17" s="28" t="s">
        <v>76</v>
      </c>
      <c r="B17" s="32" t="s">
        <v>39</v>
      </c>
      <c r="C17" s="35">
        <v>27810</v>
      </c>
      <c r="E17" s="53"/>
    </row>
    <row r="18" spans="1:5" ht="47.25">
      <c r="A18" s="28" t="s">
        <v>77</v>
      </c>
      <c r="B18" s="32" t="s">
        <v>47</v>
      </c>
      <c r="C18" s="35">
        <v>144200</v>
      </c>
      <c r="E18" s="53"/>
    </row>
    <row r="19" spans="1:5" ht="47.25">
      <c r="A19" s="26" t="s">
        <v>90</v>
      </c>
      <c r="B19" s="13" t="s">
        <v>91</v>
      </c>
      <c r="C19" s="34">
        <f>C20</f>
        <v>2370760</v>
      </c>
      <c r="E19" s="53"/>
    </row>
    <row r="20" spans="1:5" ht="31.5">
      <c r="A20" s="28" t="s">
        <v>119</v>
      </c>
      <c r="B20" s="14" t="s">
        <v>92</v>
      </c>
      <c r="C20" s="35">
        <f>C21+C23+C25</f>
        <v>2370760</v>
      </c>
      <c r="E20" s="53"/>
    </row>
    <row r="21" spans="1:5" ht="78.75">
      <c r="A21" s="28" t="s">
        <v>93</v>
      </c>
      <c r="B21" s="14" t="s">
        <v>94</v>
      </c>
      <c r="C21" s="35">
        <f>C22</f>
        <v>1088570</v>
      </c>
      <c r="E21" s="53"/>
    </row>
    <row r="22" spans="1:5" ht="110.25">
      <c r="A22" s="28" t="s">
        <v>152</v>
      </c>
      <c r="B22" s="32" t="s">
        <v>153</v>
      </c>
      <c r="C22" s="35">
        <f>1116160-27590</f>
        <v>1088570</v>
      </c>
      <c r="E22" s="53"/>
    </row>
    <row r="23" spans="1:5" ht="94.5">
      <c r="A23" s="28" t="s">
        <v>95</v>
      </c>
      <c r="B23" s="14" t="s">
        <v>96</v>
      </c>
      <c r="C23" s="35">
        <f>C24</f>
        <v>6200</v>
      </c>
      <c r="E23" s="53"/>
    </row>
    <row r="24" spans="1:5" ht="126">
      <c r="A24" s="28" t="s">
        <v>154</v>
      </c>
      <c r="B24" s="32" t="s">
        <v>155</v>
      </c>
      <c r="C24" s="35">
        <f>6360-160</f>
        <v>6200</v>
      </c>
      <c r="E24" s="53"/>
    </row>
    <row r="25" spans="1:5" ht="78.75">
      <c r="A25" s="28" t="s">
        <v>97</v>
      </c>
      <c r="B25" s="14" t="s">
        <v>98</v>
      </c>
      <c r="C25" s="35">
        <f>C26</f>
        <v>1275990</v>
      </c>
      <c r="E25" s="53"/>
    </row>
    <row r="26" spans="1:5" ht="126">
      <c r="A26" s="28" t="s">
        <v>156</v>
      </c>
      <c r="B26" s="32" t="s">
        <v>157</v>
      </c>
      <c r="C26" s="35">
        <f>1468240-159910-32340</f>
        <v>1275990</v>
      </c>
      <c r="E26" s="53"/>
    </row>
    <row r="27" spans="1:5" s="1" customFormat="1" ht="15.75">
      <c r="A27" s="26" t="s">
        <v>25</v>
      </c>
      <c r="B27" s="31" t="s">
        <v>24</v>
      </c>
      <c r="C27" s="34">
        <f>C33+C28+C35</f>
        <v>2033409.9</v>
      </c>
      <c r="D27" s="36"/>
      <c r="E27" s="54"/>
    </row>
    <row r="28" spans="1:5" s="1" customFormat="1" ht="31.5">
      <c r="A28" s="26" t="s">
        <v>42</v>
      </c>
      <c r="B28" s="31" t="s">
        <v>43</v>
      </c>
      <c r="C28" s="34">
        <f>C29+C31</f>
        <v>1157229.9</v>
      </c>
      <c r="D28" s="36"/>
      <c r="E28" s="54"/>
    </row>
    <row r="29" spans="1:5" s="1" customFormat="1" ht="31.5">
      <c r="A29" s="26" t="s">
        <v>74</v>
      </c>
      <c r="B29" s="31" t="s">
        <v>44</v>
      </c>
      <c r="C29" s="34">
        <f>C30</f>
        <v>1007229.9</v>
      </c>
      <c r="D29" s="36"/>
      <c r="E29" s="54"/>
    </row>
    <row r="30" spans="1:5" s="11" customFormat="1" ht="31.5">
      <c r="A30" s="28" t="s">
        <v>74</v>
      </c>
      <c r="B30" s="32" t="s">
        <v>48</v>
      </c>
      <c r="C30" s="35">
        <v>1007229.9</v>
      </c>
      <c r="D30" s="45"/>
      <c r="E30" s="55"/>
    </row>
    <row r="31" spans="1:5" s="10" customFormat="1" ht="47.25">
      <c r="A31" s="26" t="s">
        <v>73</v>
      </c>
      <c r="B31" s="31" t="s">
        <v>49</v>
      </c>
      <c r="C31" s="34">
        <f>C32</f>
        <v>150000</v>
      </c>
      <c r="D31" s="36"/>
      <c r="E31" s="56"/>
    </row>
    <row r="32" spans="1:5" s="1" customFormat="1" ht="63">
      <c r="A32" s="28" t="s">
        <v>120</v>
      </c>
      <c r="B32" s="32" t="s">
        <v>50</v>
      </c>
      <c r="C32" s="35">
        <f>26967+123033</f>
        <v>150000</v>
      </c>
      <c r="D32" s="36"/>
      <c r="E32" s="54"/>
    </row>
    <row r="33" spans="1:5" s="9" customFormat="1" ht="31.5">
      <c r="A33" s="26" t="s">
        <v>1</v>
      </c>
      <c r="B33" s="31" t="s">
        <v>4</v>
      </c>
      <c r="C33" s="34">
        <f>C34</f>
        <v>467000</v>
      </c>
      <c r="D33" s="45"/>
      <c r="E33" s="57"/>
    </row>
    <row r="34" spans="1:6" s="9" customFormat="1" ht="31.5">
      <c r="A34" s="28" t="s">
        <v>1</v>
      </c>
      <c r="B34" s="32" t="s">
        <v>6</v>
      </c>
      <c r="C34" s="35">
        <f>452000+15000</f>
        <v>467000</v>
      </c>
      <c r="D34" s="45"/>
      <c r="E34" s="57"/>
      <c r="F34" s="65"/>
    </row>
    <row r="35" spans="1:5" s="9" customFormat="1" ht="31.5">
      <c r="A35" s="26" t="s">
        <v>72</v>
      </c>
      <c r="B35" s="31" t="s">
        <v>45</v>
      </c>
      <c r="C35" s="34">
        <f>C36</f>
        <v>409180</v>
      </c>
      <c r="D35" s="45"/>
      <c r="E35" s="57"/>
    </row>
    <row r="36" spans="1:5" s="9" customFormat="1" ht="31.5">
      <c r="A36" s="28" t="s">
        <v>71</v>
      </c>
      <c r="B36" s="32" t="s">
        <v>46</v>
      </c>
      <c r="C36" s="35">
        <v>409180</v>
      </c>
      <c r="D36" s="45"/>
      <c r="E36" s="57"/>
    </row>
    <row r="37" spans="1:5" s="9" customFormat="1" ht="15.75">
      <c r="A37" s="27" t="s">
        <v>56</v>
      </c>
      <c r="B37" s="31" t="s">
        <v>57</v>
      </c>
      <c r="C37" s="34">
        <f>C38+C40</f>
        <v>84460</v>
      </c>
      <c r="D37" s="45"/>
      <c r="E37" s="57"/>
    </row>
    <row r="38" spans="1:5" s="1" customFormat="1" ht="15.75">
      <c r="A38" s="27" t="s">
        <v>69</v>
      </c>
      <c r="B38" s="31" t="s">
        <v>55</v>
      </c>
      <c r="C38" s="34">
        <f>C39</f>
        <v>4460</v>
      </c>
      <c r="D38" s="36"/>
      <c r="E38" s="54"/>
    </row>
    <row r="39" spans="1:5" s="9" customFormat="1" ht="47.25">
      <c r="A39" s="28" t="s">
        <v>70</v>
      </c>
      <c r="B39" s="32" t="s">
        <v>54</v>
      </c>
      <c r="C39" s="35">
        <v>4460</v>
      </c>
      <c r="D39" s="45"/>
      <c r="E39" s="57"/>
    </row>
    <row r="40" spans="1:5" s="9" customFormat="1" ht="15.75">
      <c r="A40" s="26" t="s">
        <v>83</v>
      </c>
      <c r="B40" s="31" t="s">
        <v>84</v>
      </c>
      <c r="C40" s="34">
        <f>C41</f>
        <v>80000</v>
      </c>
      <c r="D40" s="45"/>
      <c r="E40" s="57"/>
    </row>
    <row r="41" spans="1:5" ht="15.75">
      <c r="A41" s="28" t="s">
        <v>87</v>
      </c>
      <c r="B41" s="32" t="s">
        <v>82</v>
      </c>
      <c r="C41" s="35">
        <f>C42</f>
        <v>80000</v>
      </c>
      <c r="E41" s="53"/>
    </row>
    <row r="42" spans="1:5" ht="31.5">
      <c r="A42" s="28" t="s">
        <v>81</v>
      </c>
      <c r="B42" s="32" t="s">
        <v>80</v>
      </c>
      <c r="C42" s="35">
        <v>80000</v>
      </c>
      <c r="E42" s="53"/>
    </row>
    <row r="43" spans="1:5" s="10" customFormat="1" ht="15.75">
      <c r="A43" s="26" t="s">
        <v>14</v>
      </c>
      <c r="B43" s="31" t="s">
        <v>26</v>
      </c>
      <c r="C43" s="34">
        <f>C44</f>
        <v>250000</v>
      </c>
      <c r="D43" s="36"/>
      <c r="E43" s="56"/>
    </row>
    <row r="44" spans="1:5" s="10" customFormat="1" ht="31.5">
      <c r="A44" s="28" t="s">
        <v>118</v>
      </c>
      <c r="B44" s="32" t="s">
        <v>15</v>
      </c>
      <c r="C44" s="35">
        <f>C45</f>
        <v>250000</v>
      </c>
      <c r="D44" s="36"/>
      <c r="E44" s="56"/>
    </row>
    <row r="45" spans="1:5" s="1" customFormat="1" ht="47.25">
      <c r="A45" s="28" t="s">
        <v>16</v>
      </c>
      <c r="B45" s="32" t="s">
        <v>2</v>
      </c>
      <c r="C45" s="35">
        <f>175100+74900</f>
        <v>250000</v>
      </c>
      <c r="D45" s="36"/>
      <c r="E45" s="67">
        <v>74900</v>
      </c>
    </row>
    <row r="46" spans="1:5" s="1" customFormat="1" ht="15.75">
      <c r="A46" s="26" t="s">
        <v>34</v>
      </c>
      <c r="B46" s="13"/>
      <c r="C46" s="34">
        <f>C47+C67+C58+C63</f>
        <v>12881393.89</v>
      </c>
      <c r="D46" s="36"/>
      <c r="E46" s="54"/>
    </row>
    <row r="47" spans="1:5" s="1" customFormat="1" ht="47.25">
      <c r="A47" s="26" t="s">
        <v>28</v>
      </c>
      <c r="B47" s="13" t="s">
        <v>27</v>
      </c>
      <c r="C47" s="34">
        <f>C48+C55</f>
        <v>12264000</v>
      </c>
      <c r="D47" s="36"/>
      <c r="E47" s="54"/>
    </row>
    <row r="48" spans="1:5" s="1" customFormat="1" ht="94.5">
      <c r="A48" s="28" t="s">
        <v>68</v>
      </c>
      <c r="B48" s="13" t="s">
        <v>40</v>
      </c>
      <c r="C48" s="34">
        <f>C49+C51+C53</f>
        <v>4764000</v>
      </c>
      <c r="D48" s="36"/>
      <c r="E48" s="54"/>
    </row>
    <row r="49" spans="1:5" s="1" customFormat="1" ht="81" customHeight="1">
      <c r="A49" s="26" t="s">
        <v>108</v>
      </c>
      <c r="B49" s="31" t="s">
        <v>107</v>
      </c>
      <c r="C49" s="34">
        <f>C50</f>
        <v>39000</v>
      </c>
      <c r="D49" s="36"/>
      <c r="E49" s="54"/>
    </row>
    <row r="50" spans="1:5" s="1" customFormat="1" ht="78.75">
      <c r="A50" s="28" t="s">
        <v>38</v>
      </c>
      <c r="B50" s="32" t="s">
        <v>37</v>
      </c>
      <c r="C50" s="35">
        <v>39000</v>
      </c>
      <c r="D50" s="36"/>
      <c r="E50" s="54"/>
    </row>
    <row r="51" spans="1:5" s="1" customFormat="1" ht="81" customHeight="1">
      <c r="A51" s="26" t="s">
        <v>106</v>
      </c>
      <c r="B51" s="31" t="s">
        <v>105</v>
      </c>
      <c r="C51" s="34">
        <f>C52</f>
        <v>465000</v>
      </c>
      <c r="D51" s="36"/>
      <c r="E51" s="54"/>
    </row>
    <row r="52" spans="1:5" ht="78.75">
      <c r="A52" s="28" t="s">
        <v>7</v>
      </c>
      <c r="B52" s="32" t="s">
        <v>3</v>
      </c>
      <c r="C52" s="35">
        <v>465000</v>
      </c>
      <c r="E52" s="53"/>
    </row>
    <row r="53" spans="1:5" ht="47.25">
      <c r="A53" s="26" t="s">
        <v>104</v>
      </c>
      <c r="B53" s="31" t="s">
        <v>103</v>
      </c>
      <c r="C53" s="34">
        <f>C54</f>
        <v>4260000</v>
      </c>
      <c r="E53" s="53"/>
    </row>
    <row r="54" spans="1:5" ht="31.5">
      <c r="A54" s="28" t="s">
        <v>88</v>
      </c>
      <c r="B54" s="32" t="s">
        <v>89</v>
      </c>
      <c r="C54" s="35">
        <v>4260000</v>
      </c>
      <c r="E54" s="53"/>
    </row>
    <row r="55" spans="1:5" ht="94.5">
      <c r="A55" s="26" t="s">
        <v>67</v>
      </c>
      <c r="B55" s="31" t="s">
        <v>51</v>
      </c>
      <c r="C55" s="34">
        <f>C56</f>
        <v>7500000</v>
      </c>
      <c r="E55" s="53"/>
    </row>
    <row r="56" spans="1:5" ht="94.5">
      <c r="A56" s="26" t="s">
        <v>117</v>
      </c>
      <c r="B56" s="31" t="s">
        <v>52</v>
      </c>
      <c r="C56" s="34">
        <f>C57</f>
        <v>7500000</v>
      </c>
      <c r="E56" s="53"/>
    </row>
    <row r="57" spans="1:5" ht="78.75">
      <c r="A57" s="28" t="s">
        <v>66</v>
      </c>
      <c r="B57" s="32" t="s">
        <v>53</v>
      </c>
      <c r="C57" s="35">
        <f>7500000</f>
        <v>7500000</v>
      </c>
      <c r="E57" s="53"/>
    </row>
    <row r="58" spans="1:5" ht="31.5">
      <c r="A58" s="26" t="s">
        <v>30</v>
      </c>
      <c r="B58" s="31" t="s">
        <v>29</v>
      </c>
      <c r="C58" s="34">
        <f>C59+C61+C60</f>
        <v>215143.88999999998</v>
      </c>
      <c r="E58" s="53">
        <f>E59+E60+E62</f>
        <v>100797</v>
      </c>
    </row>
    <row r="59" spans="1:5" ht="31.5">
      <c r="A59" s="28" t="s">
        <v>101</v>
      </c>
      <c r="B59" s="32" t="s">
        <v>99</v>
      </c>
      <c r="C59" s="35">
        <f>566.1+43674.61+60797</f>
        <v>105037.70999999999</v>
      </c>
      <c r="E59" s="53">
        <v>60797</v>
      </c>
    </row>
    <row r="60" spans="1:5" ht="18.75" customHeight="1">
      <c r="A60" s="28" t="s">
        <v>226</v>
      </c>
      <c r="B60" s="32" t="s">
        <v>225</v>
      </c>
      <c r="C60" s="35">
        <f>26000+20000</f>
        <v>46000</v>
      </c>
      <c r="E60" s="53">
        <v>20000</v>
      </c>
    </row>
    <row r="61" spans="1:5" ht="15.75">
      <c r="A61" s="28" t="s">
        <v>102</v>
      </c>
      <c r="B61" s="32" t="s">
        <v>100</v>
      </c>
      <c r="C61" s="35">
        <f>C62</f>
        <v>64106.18</v>
      </c>
      <c r="E61" s="53"/>
    </row>
    <row r="62" spans="1:5" ht="15.75">
      <c r="A62" s="28" t="s">
        <v>188</v>
      </c>
      <c r="B62" s="32" t="s">
        <v>187</v>
      </c>
      <c r="C62" s="35">
        <f>3.14+44103.04+20000</f>
        <v>64106.18</v>
      </c>
      <c r="E62" s="53">
        <v>20000</v>
      </c>
    </row>
    <row r="63" spans="1:5" ht="31.5">
      <c r="A63" s="29" t="s">
        <v>110</v>
      </c>
      <c r="B63" s="31" t="s">
        <v>112</v>
      </c>
      <c r="C63" s="34">
        <f>C64</f>
        <v>392950</v>
      </c>
      <c r="E63" s="53"/>
    </row>
    <row r="64" spans="1:5" ht="84.75" customHeight="1">
      <c r="A64" s="30" t="s">
        <v>151</v>
      </c>
      <c r="B64" s="32" t="s">
        <v>113</v>
      </c>
      <c r="C64" s="35">
        <f>C65</f>
        <v>392950</v>
      </c>
      <c r="E64" s="53"/>
    </row>
    <row r="65" spans="1:5" ht="94.5">
      <c r="A65" s="30" t="s">
        <v>111</v>
      </c>
      <c r="B65" s="32" t="s">
        <v>114</v>
      </c>
      <c r="C65" s="35">
        <f>C66</f>
        <v>392950</v>
      </c>
      <c r="E65" s="53"/>
    </row>
    <row r="66" spans="1:5" ht="94.5">
      <c r="A66" s="30" t="s">
        <v>116</v>
      </c>
      <c r="B66" s="32" t="s">
        <v>115</v>
      </c>
      <c r="C66" s="35">
        <f>284600+108350</f>
        <v>392950</v>
      </c>
      <c r="E66" s="53"/>
    </row>
    <row r="67" spans="1:5" s="23" customFormat="1" ht="15.75">
      <c r="A67" s="26" t="s">
        <v>32</v>
      </c>
      <c r="B67" s="31" t="s">
        <v>31</v>
      </c>
      <c r="C67" s="34">
        <f>C68+C71</f>
        <v>9300</v>
      </c>
      <c r="D67" s="46"/>
      <c r="E67" s="58"/>
    </row>
    <row r="68" spans="1:5" s="7" customFormat="1" ht="35.25" customHeight="1">
      <c r="A68" s="62" t="s">
        <v>235</v>
      </c>
      <c r="B68" s="66" t="s">
        <v>234</v>
      </c>
      <c r="C68" s="35">
        <v>5000</v>
      </c>
      <c r="D68" s="37"/>
      <c r="E68" s="37"/>
    </row>
    <row r="69" spans="1:5" s="7" customFormat="1" ht="67.5" customHeight="1">
      <c r="A69" s="62" t="s">
        <v>233</v>
      </c>
      <c r="B69" s="66" t="s">
        <v>232</v>
      </c>
      <c r="C69" s="35">
        <f>C70</f>
        <v>5000</v>
      </c>
      <c r="D69" s="37"/>
      <c r="E69" s="37"/>
    </row>
    <row r="70" spans="1:6" s="7" customFormat="1" ht="81" customHeight="1">
      <c r="A70" s="62" t="s">
        <v>228</v>
      </c>
      <c r="B70" s="66" t="s">
        <v>231</v>
      </c>
      <c r="C70" s="35">
        <v>5000</v>
      </c>
      <c r="D70" s="37"/>
      <c r="E70" s="37">
        <v>5000</v>
      </c>
      <c r="F70" s="7" t="s">
        <v>230</v>
      </c>
    </row>
    <row r="71" spans="1:5" s="7" customFormat="1" ht="15.75">
      <c r="A71" s="62" t="s">
        <v>172</v>
      </c>
      <c r="B71" s="44" t="s">
        <v>167</v>
      </c>
      <c r="C71" s="35">
        <f>C72+C74</f>
        <v>4300</v>
      </c>
      <c r="D71" s="37"/>
      <c r="E71" s="37"/>
    </row>
    <row r="72" spans="1:5" s="7" customFormat="1" ht="50.25" customHeight="1">
      <c r="A72" s="62" t="s">
        <v>224</v>
      </c>
      <c r="B72" s="44" t="s">
        <v>222</v>
      </c>
      <c r="C72" s="35">
        <f>C73</f>
        <v>1740</v>
      </c>
      <c r="D72" s="37"/>
      <c r="E72" s="37"/>
    </row>
    <row r="73" spans="1:5" s="7" customFormat="1" ht="63">
      <c r="A73" s="62" t="s">
        <v>223</v>
      </c>
      <c r="B73" s="44" t="s">
        <v>221</v>
      </c>
      <c r="C73" s="35">
        <v>1740</v>
      </c>
      <c r="D73" s="37"/>
      <c r="E73" s="37"/>
    </row>
    <row r="74" spans="1:5" s="7" customFormat="1" ht="78.75">
      <c r="A74" s="62" t="s">
        <v>171</v>
      </c>
      <c r="B74" s="44" t="s">
        <v>168</v>
      </c>
      <c r="C74" s="35">
        <f>C76+C75</f>
        <v>2560</v>
      </c>
      <c r="D74" s="37"/>
      <c r="E74" s="37"/>
    </row>
    <row r="75" spans="1:6" s="7" customFormat="1" ht="64.5" customHeight="1">
      <c r="A75" s="62" t="s">
        <v>229</v>
      </c>
      <c r="B75" s="44" t="s">
        <v>227</v>
      </c>
      <c r="C75" s="35">
        <v>500</v>
      </c>
      <c r="D75" s="37"/>
      <c r="E75" s="37">
        <v>500</v>
      </c>
      <c r="F75" s="7" t="s">
        <v>230</v>
      </c>
    </row>
    <row r="76" spans="1:5" s="7" customFormat="1" ht="78.75">
      <c r="A76" s="62" t="s">
        <v>170</v>
      </c>
      <c r="B76" s="44" t="s">
        <v>169</v>
      </c>
      <c r="C76" s="35">
        <v>2060</v>
      </c>
      <c r="D76" s="37"/>
      <c r="E76" s="37"/>
    </row>
    <row r="77" spans="1:5" s="6" customFormat="1" ht="15.75">
      <c r="A77" s="26" t="s">
        <v>35</v>
      </c>
      <c r="B77" s="14"/>
      <c r="C77" s="34">
        <f>C12</f>
        <v>87039268.79</v>
      </c>
      <c r="D77" s="38"/>
      <c r="E77" s="38"/>
    </row>
    <row r="78" spans="1:5" s="24" customFormat="1" ht="15.75" customHeight="1">
      <c r="A78" s="26" t="s">
        <v>65</v>
      </c>
      <c r="B78" s="13" t="s">
        <v>33</v>
      </c>
      <c r="C78" s="34">
        <f>C79</f>
        <v>558510119.77</v>
      </c>
      <c r="D78" s="46"/>
      <c r="E78" s="59"/>
    </row>
    <row r="79" spans="1:5" s="24" customFormat="1" ht="47.25" customHeight="1">
      <c r="A79" s="26" t="s">
        <v>64</v>
      </c>
      <c r="B79" s="13" t="s">
        <v>0</v>
      </c>
      <c r="C79" s="34">
        <f>C80+C106+C87+C138</f>
        <v>558510119.77</v>
      </c>
      <c r="D79" s="46"/>
      <c r="E79" s="59"/>
    </row>
    <row r="80" spans="1:5" s="24" customFormat="1" ht="31.5" customHeight="1">
      <c r="A80" s="26" t="s">
        <v>78</v>
      </c>
      <c r="B80" s="13" t="s">
        <v>121</v>
      </c>
      <c r="C80" s="34">
        <f>C81+C85+C83</f>
        <v>227266650</v>
      </c>
      <c r="D80" s="46"/>
      <c r="E80" s="59"/>
    </row>
    <row r="81" spans="1:5" s="3" customFormat="1" ht="19.5" customHeight="1">
      <c r="A81" s="26" t="s">
        <v>10</v>
      </c>
      <c r="B81" s="13" t="s">
        <v>122</v>
      </c>
      <c r="C81" s="34">
        <f>C82</f>
        <v>81047456</v>
      </c>
      <c r="D81" s="36"/>
      <c r="E81" s="36"/>
    </row>
    <row r="82" spans="1:5" s="3" customFormat="1" ht="46.5" customHeight="1">
      <c r="A82" s="28" t="s">
        <v>189</v>
      </c>
      <c r="B82" s="32" t="s">
        <v>123</v>
      </c>
      <c r="C82" s="35">
        <v>81047456</v>
      </c>
      <c r="D82" s="36"/>
      <c r="E82" s="36"/>
    </row>
    <row r="83" spans="1:5" s="3" customFormat="1" ht="33.75" customHeight="1">
      <c r="A83" s="26" t="s">
        <v>184</v>
      </c>
      <c r="B83" s="31" t="s">
        <v>183</v>
      </c>
      <c r="C83" s="34">
        <f>C84</f>
        <v>1019194</v>
      </c>
      <c r="D83" s="36"/>
      <c r="E83" s="36"/>
    </row>
    <row r="84" spans="1:5" s="3" customFormat="1" ht="31.5" customHeight="1">
      <c r="A84" s="28" t="s">
        <v>185</v>
      </c>
      <c r="B84" s="32" t="s">
        <v>182</v>
      </c>
      <c r="C84" s="35">
        <v>1019194</v>
      </c>
      <c r="D84" s="36"/>
      <c r="E84" s="36"/>
    </row>
    <row r="85" spans="1:5" s="3" customFormat="1" ht="47.25" customHeight="1">
      <c r="A85" s="26" t="s">
        <v>63</v>
      </c>
      <c r="B85" s="31" t="s">
        <v>124</v>
      </c>
      <c r="C85" s="34">
        <f>C86</f>
        <v>145200000</v>
      </c>
      <c r="D85" s="36"/>
      <c r="E85" s="36"/>
    </row>
    <row r="86" spans="1:5" s="3" customFormat="1" ht="50.25" customHeight="1">
      <c r="A86" s="28" t="s">
        <v>62</v>
      </c>
      <c r="B86" s="32" t="s">
        <v>125</v>
      </c>
      <c r="C86" s="35">
        <f>112538000+32662000</f>
        <v>145200000</v>
      </c>
      <c r="D86" s="36"/>
      <c r="E86" s="36"/>
    </row>
    <row r="87" spans="1:5" s="3" customFormat="1" ht="34.5" customHeight="1">
      <c r="A87" s="26" t="s">
        <v>58</v>
      </c>
      <c r="B87" s="13" t="s">
        <v>126</v>
      </c>
      <c r="C87" s="34">
        <f>C94+C88+C90</f>
        <v>69744205.2</v>
      </c>
      <c r="D87" s="36"/>
      <c r="E87" s="36"/>
    </row>
    <row r="88" spans="1:5" s="3" customFormat="1" ht="94.5" customHeight="1">
      <c r="A88" s="26" t="s">
        <v>166</v>
      </c>
      <c r="B88" s="31" t="s">
        <v>165</v>
      </c>
      <c r="C88" s="34">
        <f>C89</f>
        <v>9622866.75</v>
      </c>
      <c r="D88" s="36"/>
      <c r="E88" s="36"/>
    </row>
    <row r="89" spans="1:5" s="3" customFormat="1" ht="94.5" customHeight="1">
      <c r="A89" s="28" t="s">
        <v>163</v>
      </c>
      <c r="B89" s="32" t="s">
        <v>164</v>
      </c>
      <c r="C89" s="35">
        <v>9622866.75</v>
      </c>
      <c r="D89" s="36"/>
      <c r="E89" s="36"/>
    </row>
    <row r="90" spans="1:5" s="3" customFormat="1" ht="65.25" customHeight="1">
      <c r="A90" s="18" t="s">
        <v>190</v>
      </c>
      <c r="B90" s="31" t="s">
        <v>181</v>
      </c>
      <c r="C90" s="34">
        <f>C91</f>
        <v>4949462</v>
      </c>
      <c r="D90" s="36"/>
      <c r="E90" s="36"/>
    </row>
    <row r="91" spans="1:5" s="3" customFormat="1" ht="62.25" customHeight="1">
      <c r="A91" s="18" t="s">
        <v>180</v>
      </c>
      <c r="B91" s="31" t="s">
        <v>179</v>
      </c>
      <c r="C91" s="34">
        <f>C92+C93</f>
        <v>4949462</v>
      </c>
      <c r="D91" s="36"/>
      <c r="E91" s="36"/>
    </row>
    <row r="92" spans="1:5" s="3" customFormat="1" ht="78.75" customHeight="1">
      <c r="A92" s="20" t="s">
        <v>191</v>
      </c>
      <c r="B92" s="32" t="s">
        <v>179</v>
      </c>
      <c r="C92" s="35">
        <f>314600+162800</f>
        <v>477400</v>
      </c>
      <c r="D92" s="36"/>
      <c r="E92" s="36"/>
    </row>
    <row r="93" spans="1:5" s="1" customFormat="1" ht="47.25" customHeight="1">
      <c r="A93" s="20" t="s">
        <v>192</v>
      </c>
      <c r="B93" s="32" t="s">
        <v>179</v>
      </c>
      <c r="C93" s="35">
        <f>4310800+161262</f>
        <v>4472062</v>
      </c>
      <c r="D93" s="36"/>
      <c r="E93" s="54"/>
    </row>
    <row r="94" spans="1:5" ht="15.75" customHeight="1">
      <c r="A94" s="26" t="s">
        <v>11</v>
      </c>
      <c r="B94" s="13" t="s">
        <v>127</v>
      </c>
      <c r="C94" s="34">
        <f>C95</f>
        <v>55171876.45</v>
      </c>
      <c r="E94" s="53"/>
    </row>
    <row r="95" spans="1:5" ht="15.75" customHeight="1">
      <c r="A95" s="28" t="s">
        <v>9</v>
      </c>
      <c r="B95" s="14" t="s">
        <v>128</v>
      </c>
      <c r="C95" s="35">
        <f>C96+C97+C99+C98+C100+C101+C102+C103+C104+C105</f>
        <v>55171876.45</v>
      </c>
      <c r="E95" s="53"/>
    </row>
    <row r="96" spans="1:5" ht="78.75" customHeight="1">
      <c r="A96" s="28" t="s">
        <v>211</v>
      </c>
      <c r="B96" s="32" t="s">
        <v>128</v>
      </c>
      <c r="C96" s="35">
        <v>248300</v>
      </c>
      <c r="E96" s="53"/>
    </row>
    <row r="97" spans="1:5" s="8" customFormat="1" ht="47.25" customHeight="1">
      <c r="A97" s="28" t="s">
        <v>212</v>
      </c>
      <c r="B97" s="32" t="s">
        <v>128</v>
      </c>
      <c r="C97" s="35">
        <f>4566.28+24598.72</f>
        <v>29165</v>
      </c>
      <c r="D97" s="37"/>
      <c r="E97" s="40"/>
    </row>
    <row r="98" spans="1:5" s="8" customFormat="1" ht="31.5" customHeight="1">
      <c r="A98" s="28" t="s">
        <v>213</v>
      </c>
      <c r="B98" s="32" t="s">
        <v>128</v>
      </c>
      <c r="C98" s="35">
        <v>835476</v>
      </c>
      <c r="D98" s="37"/>
      <c r="E98" s="40"/>
    </row>
    <row r="99" spans="1:5" s="8" customFormat="1" ht="63" customHeight="1">
      <c r="A99" s="28" t="s">
        <v>214</v>
      </c>
      <c r="B99" s="32" t="s">
        <v>128</v>
      </c>
      <c r="C99" s="35">
        <v>20955391</v>
      </c>
      <c r="D99" s="37"/>
      <c r="E99" s="40"/>
    </row>
    <row r="100" spans="1:5" s="8" customFormat="1" ht="48.75" customHeight="1">
      <c r="A100" s="28" t="s">
        <v>109</v>
      </c>
      <c r="B100" s="32" t="s">
        <v>128</v>
      </c>
      <c r="C100" s="35">
        <f>3536983+1803422</f>
        <v>5340405</v>
      </c>
      <c r="D100" s="37"/>
      <c r="E100" s="40"/>
    </row>
    <row r="101" spans="1:5" s="8" customFormat="1" ht="48.75" customHeight="1">
      <c r="A101" s="28" t="s">
        <v>215</v>
      </c>
      <c r="B101" s="32" t="s">
        <v>128</v>
      </c>
      <c r="C101" s="35">
        <v>9406960.69</v>
      </c>
      <c r="D101" s="37"/>
      <c r="E101" s="40"/>
    </row>
    <row r="102" spans="1:8" s="8" customFormat="1" ht="33.75" customHeight="1">
      <c r="A102" s="28" t="s">
        <v>218</v>
      </c>
      <c r="B102" s="32" t="s">
        <v>128</v>
      </c>
      <c r="C102" s="35">
        <v>2856660</v>
      </c>
      <c r="D102" s="63"/>
      <c r="E102" s="63"/>
      <c r="F102" s="64"/>
      <c r="G102" s="64"/>
      <c r="H102" s="64"/>
    </row>
    <row r="103" spans="1:8" s="8" customFormat="1" ht="33.75" customHeight="1">
      <c r="A103" s="28" t="s">
        <v>220</v>
      </c>
      <c r="B103" s="32" t="s">
        <v>128</v>
      </c>
      <c r="C103" s="35">
        <v>2703612.6</v>
      </c>
      <c r="D103" s="63"/>
      <c r="E103" s="63"/>
      <c r="F103" s="64"/>
      <c r="G103" s="64"/>
      <c r="H103" s="64"/>
    </row>
    <row r="104" spans="1:8" s="8" customFormat="1" ht="44.25" customHeight="1">
      <c r="A104" s="28" t="s">
        <v>219</v>
      </c>
      <c r="B104" s="32" t="s">
        <v>128</v>
      </c>
      <c r="C104" s="35">
        <v>1518150</v>
      </c>
      <c r="D104" s="63"/>
      <c r="E104" s="63"/>
      <c r="F104" s="64"/>
      <c r="G104" s="64"/>
      <c r="H104" s="64"/>
    </row>
    <row r="105" spans="1:8" s="8" customFormat="1" ht="34.5" customHeight="1">
      <c r="A105" s="28" t="s">
        <v>236</v>
      </c>
      <c r="B105" s="32" t="s">
        <v>128</v>
      </c>
      <c r="C105" s="35">
        <v>11277756.16</v>
      </c>
      <c r="D105" s="63"/>
      <c r="E105" s="68">
        <v>11277756.16</v>
      </c>
      <c r="F105" s="64"/>
      <c r="G105" s="64"/>
      <c r="H105" s="64"/>
    </row>
    <row r="106" spans="1:5" s="12" customFormat="1" ht="31.5" customHeight="1">
      <c r="A106" s="26" t="s">
        <v>79</v>
      </c>
      <c r="B106" s="13" t="s">
        <v>129</v>
      </c>
      <c r="C106" s="34">
        <f>C133+C127+C135+C121+C123+C129+C107+C131</f>
        <v>172957352.57</v>
      </c>
      <c r="D106" s="39"/>
      <c r="E106" s="39"/>
    </row>
    <row r="107" spans="1:5" s="6" customFormat="1" ht="30" customHeight="1">
      <c r="A107" s="26" t="s">
        <v>148</v>
      </c>
      <c r="B107" s="31" t="s">
        <v>149</v>
      </c>
      <c r="C107" s="34">
        <f>C108</f>
        <v>16461902</v>
      </c>
      <c r="D107" s="38"/>
      <c r="E107" s="38"/>
    </row>
    <row r="108" spans="1:5" s="8" customFormat="1" ht="34.5" customHeight="1">
      <c r="A108" s="26" t="s">
        <v>150</v>
      </c>
      <c r="B108" s="31" t="s">
        <v>143</v>
      </c>
      <c r="C108" s="34">
        <f>C109+C110+C111+C112+C113+C114+C115+C116+C117+C118+C119+C120</f>
        <v>16461902</v>
      </c>
      <c r="D108" s="40"/>
      <c r="E108" s="40"/>
    </row>
    <row r="109" spans="1:5" s="6" customFormat="1" ht="51" customHeight="1">
      <c r="A109" s="20" t="s">
        <v>209</v>
      </c>
      <c r="B109" s="14" t="s">
        <v>143</v>
      </c>
      <c r="C109" s="35">
        <v>1074000</v>
      </c>
      <c r="D109" s="38"/>
      <c r="E109" s="38"/>
    </row>
    <row r="110" spans="1:5" s="6" customFormat="1" ht="94.5" customHeight="1">
      <c r="A110" s="20" t="s">
        <v>207</v>
      </c>
      <c r="B110" s="14" t="s">
        <v>143</v>
      </c>
      <c r="C110" s="35">
        <v>6000</v>
      </c>
      <c r="D110" s="38"/>
      <c r="E110" s="38"/>
    </row>
    <row r="111" spans="1:5" s="6" customFormat="1" ht="78" customHeight="1">
      <c r="A111" s="20" t="s">
        <v>206</v>
      </c>
      <c r="B111" s="14" t="s">
        <v>143</v>
      </c>
      <c r="C111" s="35">
        <v>4022</v>
      </c>
      <c r="D111" s="38"/>
      <c r="E111" s="38"/>
    </row>
    <row r="112" spans="1:5" s="6" customFormat="1" ht="80.25" customHeight="1">
      <c r="A112" s="20" t="s">
        <v>196</v>
      </c>
      <c r="B112" s="32" t="s">
        <v>143</v>
      </c>
      <c r="C112" s="35">
        <v>30800</v>
      </c>
      <c r="D112" s="38"/>
      <c r="E112" s="38"/>
    </row>
    <row r="113" spans="1:5" s="6" customFormat="1" ht="78" customHeight="1">
      <c r="A113" s="20" t="s">
        <v>205</v>
      </c>
      <c r="B113" s="32" t="s">
        <v>143</v>
      </c>
      <c r="C113" s="35">
        <v>3300</v>
      </c>
      <c r="D113" s="38"/>
      <c r="E113" s="38"/>
    </row>
    <row r="114" spans="1:5" s="6" customFormat="1" ht="78.75" customHeight="1">
      <c r="A114" s="20" t="s">
        <v>204</v>
      </c>
      <c r="B114" s="32" t="s">
        <v>143</v>
      </c>
      <c r="C114" s="35">
        <v>246500</v>
      </c>
      <c r="D114" s="38"/>
      <c r="E114" s="38"/>
    </row>
    <row r="115" spans="1:5" s="6" customFormat="1" ht="32.25" customHeight="1">
      <c r="A115" s="20" t="s">
        <v>195</v>
      </c>
      <c r="B115" s="32" t="s">
        <v>143</v>
      </c>
      <c r="C115" s="35">
        <f>1329100+303500</f>
        <v>1632600</v>
      </c>
      <c r="D115" s="38"/>
      <c r="E115" s="38"/>
    </row>
    <row r="116" spans="1:5" s="6" customFormat="1" ht="143.25" customHeight="1">
      <c r="A116" s="20" t="s">
        <v>193</v>
      </c>
      <c r="B116" s="32" t="s">
        <v>143</v>
      </c>
      <c r="C116" s="35">
        <v>12222200</v>
      </c>
      <c r="D116" s="38"/>
      <c r="E116" s="38"/>
    </row>
    <row r="117" spans="1:5" s="6" customFormat="1" ht="78.75" customHeight="1">
      <c r="A117" s="20" t="s">
        <v>203</v>
      </c>
      <c r="B117" s="32" t="s">
        <v>143</v>
      </c>
      <c r="C117" s="35">
        <v>1074000</v>
      </c>
      <c r="D117" s="38"/>
      <c r="E117" s="38"/>
    </row>
    <row r="118" spans="1:5" s="6" customFormat="1" ht="47.25" customHeight="1">
      <c r="A118" s="20" t="s">
        <v>208</v>
      </c>
      <c r="B118" s="32" t="s">
        <v>143</v>
      </c>
      <c r="C118" s="35">
        <v>137880</v>
      </c>
      <c r="D118" s="38"/>
      <c r="E118" s="38"/>
    </row>
    <row r="119" spans="1:5" s="6" customFormat="1" ht="31.5" customHeight="1">
      <c r="A119" s="20" t="s">
        <v>197</v>
      </c>
      <c r="B119" s="32" t="s">
        <v>143</v>
      </c>
      <c r="C119" s="35">
        <v>9000</v>
      </c>
      <c r="D119" s="38"/>
      <c r="E119" s="38"/>
    </row>
    <row r="120" spans="1:5" s="6" customFormat="1" ht="78.75" customHeight="1">
      <c r="A120" s="20" t="s">
        <v>202</v>
      </c>
      <c r="B120" s="32" t="s">
        <v>143</v>
      </c>
      <c r="C120" s="35">
        <v>21600</v>
      </c>
      <c r="D120" s="38"/>
      <c r="E120" s="38"/>
    </row>
    <row r="121" spans="1:5" s="6" customFormat="1" ht="47.25" customHeight="1">
      <c r="A121" s="26" t="s">
        <v>61</v>
      </c>
      <c r="B121" s="31" t="s">
        <v>135</v>
      </c>
      <c r="C121" s="34">
        <f>C122</f>
        <v>4781500</v>
      </c>
      <c r="D121" s="38"/>
      <c r="E121" s="38"/>
    </row>
    <row r="122" spans="1:5" s="6" customFormat="1" ht="47.25" customHeight="1">
      <c r="A122" s="28" t="s">
        <v>201</v>
      </c>
      <c r="B122" s="32" t="s">
        <v>136</v>
      </c>
      <c r="C122" s="35">
        <v>4781500</v>
      </c>
      <c r="D122" s="38"/>
      <c r="E122" s="38"/>
    </row>
    <row r="123" spans="1:5" s="6" customFormat="1" ht="78.75" customHeight="1">
      <c r="A123" s="26" t="s">
        <v>60</v>
      </c>
      <c r="B123" s="31" t="s">
        <v>137</v>
      </c>
      <c r="C123" s="34">
        <f>C124</f>
        <v>2669100</v>
      </c>
      <c r="D123" s="38"/>
      <c r="E123" s="38"/>
    </row>
    <row r="124" spans="1:5" s="6" customFormat="1" ht="31.5" customHeight="1">
      <c r="A124" s="26" t="s">
        <v>200</v>
      </c>
      <c r="B124" s="31" t="s">
        <v>138</v>
      </c>
      <c r="C124" s="34">
        <f>C125+C126</f>
        <v>2669100</v>
      </c>
      <c r="D124" s="38"/>
      <c r="E124" s="38"/>
    </row>
    <row r="125" spans="1:5" s="6" customFormat="1" ht="63" customHeight="1">
      <c r="A125" s="28" t="s">
        <v>199</v>
      </c>
      <c r="B125" s="32" t="s">
        <v>138</v>
      </c>
      <c r="C125" s="35">
        <v>2604000</v>
      </c>
      <c r="D125" s="38"/>
      <c r="E125" s="38"/>
    </row>
    <row r="126" spans="1:5" s="6" customFormat="1" ht="110.25" customHeight="1">
      <c r="A126" s="28" t="s">
        <v>198</v>
      </c>
      <c r="B126" s="32" t="s">
        <v>138</v>
      </c>
      <c r="C126" s="35">
        <v>65100</v>
      </c>
      <c r="D126" s="38"/>
      <c r="E126" s="38"/>
    </row>
    <row r="127" spans="1:5" s="6" customFormat="1" ht="47.25" customHeight="1">
      <c r="A127" s="26" t="s">
        <v>134</v>
      </c>
      <c r="B127" s="31" t="s">
        <v>132</v>
      </c>
      <c r="C127" s="34">
        <f>C128</f>
        <v>496700</v>
      </c>
      <c r="D127" s="38"/>
      <c r="E127" s="38"/>
    </row>
    <row r="128" spans="1:5" s="6" customFormat="1" ht="47.25" customHeight="1">
      <c r="A128" s="28" t="s">
        <v>85</v>
      </c>
      <c r="B128" s="32" t="s">
        <v>133</v>
      </c>
      <c r="C128" s="35">
        <v>496700</v>
      </c>
      <c r="D128" s="38"/>
      <c r="E128" s="38"/>
    </row>
    <row r="129" spans="1:5" s="6" customFormat="1" ht="63" customHeight="1">
      <c r="A129" s="26" t="s">
        <v>142</v>
      </c>
      <c r="B129" s="31" t="s">
        <v>141</v>
      </c>
      <c r="C129" s="34">
        <f>C130</f>
        <v>640.57</v>
      </c>
      <c r="D129" s="38"/>
      <c r="E129" s="38"/>
    </row>
    <row r="130" spans="1:5" ht="63" customHeight="1">
      <c r="A130" s="28" t="s">
        <v>140</v>
      </c>
      <c r="B130" s="32" t="s">
        <v>139</v>
      </c>
      <c r="C130" s="35">
        <v>640.57</v>
      </c>
      <c r="E130" s="53"/>
    </row>
    <row r="131" spans="1:5" ht="31.5" customHeight="1">
      <c r="A131" s="26" t="s">
        <v>159</v>
      </c>
      <c r="B131" s="31" t="s">
        <v>161</v>
      </c>
      <c r="C131" s="34">
        <f>C132</f>
        <v>62300</v>
      </c>
      <c r="E131" s="53"/>
    </row>
    <row r="132" spans="1:5" s="3" customFormat="1" ht="31.5" customHeight="1">
      <c r="A132" s="28" t="s">
        <v>160</v>
      </c>
      <c r="B132" s="32" t="s">
        <v>158</v>
      </c>
      <c r="C132" s="35">
        <f>75599-13299</f>
        <v>62300</v>
      </c>
      <c r="D132" s="36"/>
      <c r="E132" s="36"/>
    </row>
    <row r="133" spans="1:5" ht="33.75" customHeight="1">
      <c r="A133" s="26" t="s">
        <v>12</v>
      </c>
      <c r="B133" s="31" t="s">
        <v>130</v>
      </c>
      <c r="C133" s="34">
        <f>C134</f>
        <v>1120010</v>
      </c>
      <c r="E133" s="53"/>
    </row>
    <row r="134" spans="1:5" ht="31.5" customHeight="1">
      <c r="A134" s="28" t="s">
        <v>86</v>
      </c>
      <c r="B134" s="32" t="s">
        <v>131</v>
      </c>
      <c r="C134" s="35">
        <f>1080089+39921</f>
        <v>1120010</v>
      </c>
      <c r="E134" s="53"/>
    </row>
    <row r="135" spans="1:5" ht="15.75" customHeight="1">
      <c r="A135" s="18" t="s">
        <v>145</v>
      </c>
      <c r="B135" s="31" t="s">
        <v>146</v>
      </c>
      <c r="C135" s="34">
        <f>C136</f>
        <v>147365200</v>
      </c>
      <c r="E135" s="53"/>
    </row>
    <row r="136" spans="1:5" ht="15.75" customHeight="1">
      <c r="A136" s="18" t="s">
        <v>147</v>
      </c>
      <c r="B136" s="31" t="s">
        <v>144</v>
      </c>
      <c r="C136" s="34">
        <f>C137</f>
        <v>147365200</v>
      </c>
      <c r="E136" s="53"/>
    </row>
    <row r="137" spans="1:5" ht="47.25" customHeight="1">
      <c r="A137" s="20" t="s">
        <v>194</v>
      </c>
      <c r="B137" s="32" t="s">
        <v>144</v>
      </c>
      <c r="C137" s="35">
        <f>146894000+471200</f>
        <v>147365200</v>
      </c>
      <c r="E137" s="53"/>
    </row>
    <row r="138" spans="1:5" ht="15.75" customHeight="1">
      <c r="A138" s="18" t="s">
        <v>174</v>
      </c>
      <c r="B138" s="31" t="s">
        <v>173</v>
      </c>
      <c r="C138" s="34">
        <f>C139+C143</f>
        <v>88541912</v>
      </c>
      <c r="E138" s="53"/>
    </row>
    <row r="139" spans="1:5" ht="63" customHeight="1">
      <c r="A139" s="18" t="s">
        <v>176</v>
      </c>
      <c r="B139" s="31" t="s">
        <v>175</v>
      </c>
      <c r="C139" s="34">
        <f>C140</f>
        <v>6648012</v>
      </c>
      <c r="E139" s="53"/>
    </row>
    <row r="140" spans="1:5" ht="63" customHeight="1">
      <c r="A140" s="18" t="s">
        <v>178</v>
      </c>
      <c r="B140" s="31" t="s">
        <v>177</v>
      </c>
      <c r="C140" s="34">
        <f>C141+C142</f>
        <v>6648012</v>
      </c>
      <c r="E140" s="53"/>
    </row>
    <row r="141" spans="1:5" ht="63" customHeight="1">
      <c r="A141" s="20" t="s">
        <v>178</v>
      </c>
      <c r="B141" s="32" t="s">
        <v>177</v>
      </c>
      <c r="C141" s="35">
        <v>6358968</v>
      </c>
      <c r="E141" s="53"/>
    </row>
    <row r="142" spans="1:5" ht="78.75" customHeight="1">
      <c r="A142" s="20" t="s">
        <v>210</v>
      </c>
      <c r="B142" s="32" t="s">
        <v>177</v>
      </c>
      <c r="C142" s="35">
        <v>289044</v>
      </c>
      <c r="E142" s="53"/>
    </row>
    <row r="143" spans="1:5" ht="47.25" customHeight="1">
      <c r="A143" s="28" t="s">
        <v>217</v>
      </c>
      <c r="B143" s="32" t="s">
        <v>216</v>
      </c>
      <c r="C143" s="35">
        <v>81893900</v>
      </c>
      <c r="E143" s="53"/>
    </row>
    <row r="144" spans="1:3" ht="15.75" customHeight="1">
      <c r="A144" s="19" t="s">
        <v>20</v>
      </c>
      <c r="B144" s="42"/>
      <c r="C144" s="34">
        <f>C77+C78</f>
        <v>645549388.56</v>
      </c>
    </row>
    <row r="145" ht="15.75">
      <c r="C145" s="49"/>
    </row>
    <row r="146" ht="15.75">
      <c r="C146" s="49"/>
    </row>
    <row r="147" ht="15.75">
      <c r="C147" s="49"/>
    </row>
    <row r="148" ht="15.75">
      <c r="C148" s="49"/>
    </row>
    <row r="149" ht="15.75">
      <c r="C149" s="49"/>
    </row>
    <row r="150" spans="1:5" s="3" customFormat="1" ht="15.75">
      <c r="A150" s="16"/>
      <c r="B150" s="43"/>
      <c r="C150" s="49"/>
      <c r="D150" s="36"/>
      <c r="E150" s="36"/>
    </row>
    <row r="151" spans="1:5" s="3" customFormat="1" ht="15.75">
      <c r="A151" s="16"/>
      <c r="B151" s="43"/>
      <c r="C151" s="49"/>
      <c r="D151" s="36"/>
      <c r="E151" s="36"/>
    </row>
    <row r="152" spans="1:5" s="5" customFormat="1" ht="15.75">
      <c r="A152" s="16"/>
      <c r="B152" s="43"/>
      <c r="C152" s="49"/>
      <c r="D152" s="45"/>
      <c r="E152" s="60"/>
    </row>
    <row r="153" spans="1:5" s="3" customFormat="1" ht="15.75">
      <c r="A153" s="16"/>
      <c r="B153" s="43"/>
      <c r="C153" s="49"/>
      <c r="D153" s="36"/>
      <c r="E153" s="36"/>
    </row>
    <row r="154" spans="1:5" s="5" customFormat="1" ht="15.75">
      <c r="A154" s="16"/>
      <c r="B154" s="43"/>
      <c r="C154" s="49"/>
      <c r="D154" s="45"/>
      <c r="E154" s="60"/>
    </row>
    <row r="155" spans="1:5" s="3" customFormat="1" ht="15.75">
      <c r="A155" s="16"/>
      <c r="B155" s="43"/>
      <c r="C155" s="49"/>
      <c r="D155" s="36"/>
      <c r="E155" s="36"/>
    </row>
    <row r="156" spans="1:5" s="5" customFormat="1" ht="15.75">
      <c r="A156" s="16"/>
      <c r="B156" s="43"/>
      <c r="C156" s="49"/>
      <c r="D156" s="45"/>
      <c r="E156" s="60"/>
    </row>
    <row r="157" spans="1:5" s="5" customFormat="1" ht="15.75">
      <c r="A157" s="16"/>
      <c r="B157" s="43"/>
      <c r="C157" s="49"/>
      <c r="D157" s="45"/>
      <c r="E157" s="60"/>
    </row>
    <row r="158" spans="1:5" s="5" customFormat="1" ht="15.75">
      <c r="A158" s="16"/>
      <c r="B158" s="43"/>
      <c r="C158" s="47"/>
      <c r="D158" s="45"/>
      <c r="E158" s="60"/>
    </row>
    <row r="159" spans="1:5" s="4" customFormat="1" ht="15.75">
      <c r="A159" s="16"/>
      <c r="B159" s="43"/>
      <c r="C159" s="47"/>
      <c r="D159" s="41"/>
      <c r="E159" s="41"/>
    </row>
    <row r="160" ht="15.75">
      <c r="C160" s="50"/>
    </row>
    <row r="172" ht="15.75">
      <c r="C172" s="50"/>
    </row>
    <row r="173" ht="15.75">
      <c r="C173" s="50"/>
    </row>
    <row r="175" ht="15.75">
      <c r="C175" s="50"/>
    </row>
    <row r="177" ht="15.75">
      <c r="C177" s="50"/>
    </row>
    <row r="181" ht="15.75">
      <c r="C181" s="50"/>
    </row>
  </sheetData>
  <sheetProtection/>
  <mergeCells count="6">
    <mergeCell ref="A7:C7"/>
    <mergeCell ref="B1:C1"/>
    <mergeCell ref="A2:C2"/>
    <mergeCell ref="A3:C3"/>
    <mergeCell ref="B5:C5"/>
    <mergeCell ref="A4:C4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fin#spec#2</cp:lastModifiedBy>
  <cp:lastPrinted>2020-12-28T09:00:24Z</cp:lastPrinted>
  <dcterms:created xsi:type="dcterms:W3CDTF">2002-10-10T06:25:05Z</dcterms:created>
  <dcterms:modified xsi:type="dcterms:W3CDTF">2021-10-25T06:37:42Z</dcterms:modified>
  <cp:category/>
  <cp:version/>
  <cp:contentType/>
  <cp:contentStatus/>
</cp:coreProperties>
</file>