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ФО 20018\РСД общая\Решения Совета 2020\РСД № 301 от 30.12.2020\"/>
    </mc:Choice>
  </mc:AlternateContent>
  <bookViews>
    <workbookView xWindow="480" yWindow="135" windowWidth="15300" windowHeight="4530"/>
  </bookViews>
  <sheets>
    <sheet name="30.12.2020" sheetId="1" r:id="rId1"/>
  </sheets>
  <externalReferences>
    <externalReference r:id="rId2"/>
  </externalReferences>
  <definedNames>
    <definedName name="OLE_LINK11" localSheetId="0">'30.12.2020'!#REF!</definedName>
    <definedName name="OLE_LINK13" localSheetId="0">'30.12.2020'!$A$6</definedName>
    <definedName name="OLE_LINK14" localSheetId="0">'30.12.2020'!$A$15</definedName>
    <definedName name="OLE_LINK2" localSheetId="0">'30.12.2020'!$A$12</definedName>
    <definedName name="OLE_LINK3" localSheetId="0">'30.12.2020'!$A$1</definedName>
    <definedName name="OLE_LINK6" localSheetId="0">'30.12.2020'!$A$13</definedName>
    <definedName name="_xlnm.Print_Area" localSheetId="0">'30.12.2020'!$A$1:$I$86</definedName>
  </definedNames>
  <calcPr calcId="152511"/>
</workbook>
</file>

<file path=xl/calcChain.xml><?xml version="1.0" encoding="utf-8"?>
<calcChain xmlns="http://schemas.openxmlformats.org/spreadsheetml/2006/main">
  <c r="E13" i="1" l="1"/>
  <c r="K14" i="1"/>
  <c r="F26" i="1"/>
  <c r="H26" i="1" s="1"/>
  <c r="H27" i="1"/>
  <c r="H28" i="1"/>
  <c r="F29" i="1"/>
  <c r="H29" i="1"/>
  <c r="F30" i="1"/>
  <c r="H30" i="1" s="1"/>
  <c r="F31" i="1"/>
  <c r="H31" i="1" s="1"/>
  <c r="H32" i="1"/>
  <c r="F33" i="1"/>
  <c r="H33" i="1" s="1"/>
  <c r="F34" i="1"/>
  <c r="H34" i="1" s="1"/>
  <c r="H35" i="1"/>
  <c r="H36" i="1"/>
  <c r="H37" i="1"/>
  <c r="H38" i="1"/>
  <c r="H39" i="1"/>
  <c r="H40" i="1"/>
  <c r="G41" i="1"/>
  <c r="F50" i="1"/>
  <c r="H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l="1"/>
  <c r="H61" i="1"/>
  <c r="F41" i="1"/>
  <c r="H41" i="1"/>
</calcChain>
</file>

<file path=xl/sharedStrings.xml><?xml version="1.0" encoding="utf-8"?>
<sst xmlns="http://schemas.openxmlformats.org/spreadsheetml/2006/main" count="151" uniqueCount="104">
  <si>
    <t>Администрации ЗАТО Видяево                                                                                  С. Г. Павлова</t>
  </si>
  <si>
    <t>Начальник Финансового отдела</t>
  </si>
  <si>
    <t>Увеличение за счет поступления Межбюджетных трансфертов, передаваемых бюджетам городских округов, за счет средств резервного фонда Правительства Российской Федерации</t>
  </si>
  <si>
    <t>Примечание:</t>
  </si>
  <si>
    <t>коп.</t>
  </si>
  <si>
    <t>руб.</t>
  </si>
  <si>
    <t>Итого составили:</t>
  </si>
  <si>
    <t xml:space="preserve"> -</t>
  </si>
  <si>
    <t xml:space="preserve">уменьшение </t>
  </si>
  <si>
    <t>00</t>
  </si>
  <si>
    <t xml:space="preserve">увеличение </t>
  </si>
  <si>
    <t>Сумма (руб.коп.)</t>
  </si>
  <si>
    <t>Наименование показателя</t>
  </si>
  <si>
    <t>2020 год</t>
  </si>
  <si>
    <t xml:space="preserve">Расходы по разделу «Национальная безопасность и правоохранительная деятельность» </t>
  </si>
  <si>
    <t>Раздел 03 «Национальная безопасность и правоохранительная деятельность»</t>
  </si>
  <si>
    <t>Увеличение, в связи поступлением Дотации (гранта) бюджетам городских округов за достижение показателей деятельности органов местного самоуправления</t>
  </si>
  <si>
    <t xml:space="preserve">      Расходы на общегосударственные вопросы</t>
  </si>
  <si>
    <r>
      <t xml:space="preserve">Раздел </t>
    </r>
    <r>
      <rPr>
        <b/>
        <sz val="14"/>
        <color indexed="8"/>
        <rFont val="Times New Roman"/>
        <family val="1"/>
        <charset val="204"/>
      </rPr>
      <t>01 «Общегосударственные вопросы»</t>
    </r>
  </si>
  <si>
    <t>В 2021 и 2022 годах - утвержденные назначения без изменений.</t>
  </si>
  <si>
    <t>ИТОГО:</t>
  </si>
  <si>
    <t>1200</t>
  </si>
  <si>
    <t>СРЕДСТВА МАССОВОЙ ИНФОРМАЦИИ</t>
  </si>
  <si>
    <t>1100</t>
  </si>
  <si>
    <t>ФИЗИЧЕСКАЯ КУЛЬТУРА И СПОРТ</t>
  </si>
  <si>
    <t>1000</t>
  </si>
  <si>
    <t>СОЦИАЛЬНАЯ ПОЛИТИКА</t>
  </si>
  <si>
    <t>0800</t>
  </si>
  <si>
    <t>КУЛЬТУРА И КИНЕМАТОГРАФИЯ</t>
  </si>
  <si>
    <t>0700</t>
  </si>
  <si>
    <t>ОБРАЗОВАНИЕ</t>
  </si>
  <si>
    <t>0600</t>
  </si>
  <si>
    <t>ОХРАНА ОКРУЖАЮЩЕЙ СРЕДЫ</t>
  </si>
  <si>
    <t>0500</t>
  </si>
  <si>
    <t>ЖИЛИЩНО-КОММУНАЛЬНОЕ ХОЗЯЙСТВО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</si>
  <si>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</si>
  <si>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</si>
  <si>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</si>
  <si>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</si>
  <si>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0200</t>
  </si>
  <si>
    <t>НАЦИОНАЛЬНАЯ ОБОРОНА</t>
  </si>
  <si>
    <t>0100</t>
  </si>
  <si>
    <t>ОБЩЕГОСУДАРСТВЕННЫЕ ВОПРОСЫ</t>
  </si>
  <si>
    <t>Проект</t>
  </si>
  <si>
    <t>Изменения</t>
  </si>
  <si>
    <t xml:space="preserve">Утверждено (РСД от 23.12.2020 № 293)  </t>
  </si>
  <si>
    <t>Раздел</t>
  </si>
  <si>
    <t>Наименование</t>
  </si>
  <si>
    <r>
      <t xml:space="preserve">   С учетом вносимых изменений структура расходов бюджета по разделам классификации расходов бюджета</t>
    </r>
    <r>
      <rPr>
        <b/>
        <sz val="14"/>
        <rFont val="Times New Roman"/>
        <family val="1"/>
        <charset val="204"/>
      </rPr>
      <t xml:space="preserve">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характеризуется следующими изменениями:</t>
    </r>
  </si>
  <si>
    <t xml:space="preserve">      Внесение изменений в расходную часть местного бюджета связано и с уточнением дополнительной классификации в 2020, 2021 и 2022 годах, перераспределением бюджетных ассигнований по итогам рассмотрения Главой ЗАТО Видяево обращений ГРБС в 2020 году.</t>
  </si>
  <si>
    <t xml:space="preserve">        Изменения в расходную часть местного бюджета утверждены: решениями Совета депутатов ЗАТО Видяево (от 24.03.2020 № 239, от 03.06 .2020 № 252, от 17.09.2020 № 260, от 23.11.2020 № 279, от 23.12.2020 № 293, от 30.12.2020 № 301); сводной бюджетной росписью (от 26.02.2020 № 05-рф, от 08.04.2020 № 10-рф, от 27.05.2020 № 15-рф, 30.06.2020 № 22-рф, от 21.08.2020 № 28-рф, от 24.09.2020 № 36-рф, от 29.10.2020 № 41-рф, от 24.11.2020 № 44-рф, от 11.12.2020 № 46-рф, от 28.12.2020 № 53-рф).</t>
  </si>
  <si>
    <t>РАСХОДЫ</t>
  </si>
  <si>
    <t>уведомление по расчетам между бюджетами № 3 от 28.12.2020</t>
  </si>
  <si>
    <t>000 2 02 49001 04 0000 150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</si>
  <si>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</si>
  <si>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уведомление по расчетам между бюджетами № 206 от 25.12.2020</t>
  </si>
  <si>
    <t>000 2 02 16549 04 0000 150</t>
  </si>
  <si>
    <t>Дотации (гранты) бюджетам городских округов за достижение показателей деятельности органов местного самоуправления</t>
  </si>
  <si>
    <t>Информация о поступлениях представлена администрато-ром доходов</t>
  </si>
  <si>
    <t>000 1 17 05040 04 0000 180</t>
  </si>
  <si>
    <t>Прочие неналоговые доходы бюджетов городских округов</t>
  </si>
  <si>
    <t>000 1 16 01193 01 0000 140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</si>
  <si>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</si>
  <si>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</si>
  <si>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</si>
  <si>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</si>
  <si>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</si>
  <si>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</si>
  <si>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</si>
  <si>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</si>
  <si>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</si>
  <si>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</si>
  <si>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</si>
  <si>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</si>
  <si>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</si>
  <si>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</si>
  <si>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</si>
  <si>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</si>
  <si>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</si>
  <si>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</si>
  <si>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</si>
  <si>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000 1 01 02020 01 0000 110 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</si>
  <si>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ФедерацииФедерации)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</si>
  <si>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</si>
  <si>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</si>
  <si>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Примечание</t>
  </si>
  <si>
    <t>(руб.)</t>
  </si>
  <si>
    <t>2.     В общем объеме доходы бюджета ЗАТО Видяево в 2020 году увеличились на 2 354 791 (Два миллиона триста пятьдесят четыре тысячи семьсот девяносто один) руб.00 коп., из них;</t>
  </si>
  <si>
    <t>2 02 16549 04 0000 150</t>
  </si>
  <si>
    <t>2 02 49001 04 0000 150</t>
  </si>
  <si>
    <t>1. В приложении 1 добавлен код дохода:</t>
  </si>
  <si>
    <t>ДОХОДЫ</t>
  </si>
  <si>
    <t>96</t>
  </si>
  <si>
    <r>
      <t xml:space="preserve"> -</t>
    </r>
    <r>
      <rPr>
        <sz val="7"/>
        <rFont val="Times New Roman"/>
        <family val="1"/>
        <charset val="204"/>
      </rPr>
      <t xml:space="preserve">      </t>
    </r>
    <r>
      <rPr>
        <sz val="14"/>
        <rFont val="Times New Roman"/>
        <family val="1"/>
        <charset val="204"/>
      </rPr>
      <t xml:space="preserve">дефицит бюджета ЗАТО Видяево в сумме </t>
    </r>
  </si>
  <si>
    <t>коп.;</t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</si>
  <si>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расходам в сумме</t>
    </r>
  </si>
  <si>
    <r>
      <t xml:space="preserve"> -</t>
    </r>
    <r>
      <rPr>
        <sz val="7"/>
        <rFont val="Times New Roman"/>
        <family val="1"/>
        <charset val="204"/>
      </rPr>
      <t xml:space="preserve">     </t>
    </r>
    <r>
      <rPr>
        <sz val="14"/>
        <rFont val="Times New Roman"/>
        <family val="1"/>
        <charset val="204"/>
      </rPr>
      <t>по доходам в сумме</t>
    </r>
  </si>
  <si>
    <t>в 2020 году</t>
  </si>
  <si>
    <t>Основные характеристики бюджета ЗАТО Видяево с учетом внесенных изменений:</t>
  </si>
  <si>
    <t>на 2020 год и на плановый период 2021 и 2022 годов»»</t>
  </si>
  <si>
    <t xml:space="preserve"> ЗАТО Видяево от 23.12.2019 г. № 225 «О бюджете ЗАТО Видяево </t>
  </si>
  <si>
    <t>(пятого созыва) «О внесении изменений в решение Совета депутатов</t>
  </si>
  <si>
    <t xml:space="preserve">к проекту решения Совета депутатов ЗАТО Видяево </t>
  </si>
  <si>
    <t>ПОЯСНИТЕЛЬНАЯ ЗАПИСКА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</si>
</sst>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Calibri"/>
      <family val="2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Calibri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9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CCFFFF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9" fillId="0" borderId="0">
      <alignment horizontal="center" wrapText="1"/>
    </xf>
    <xf numFmtId="0" fontId="20" fillId="0" borderId="0"/>
    <xf numFmtId="0" fontId="20" fillId="0" borderId="0"/>
    <xf numFmtId="0" fontId="1" fillId="0" borderId="0"/>
    <xf numFmtId="0" fontId="20" fillId="3" borderId="0"/>
    <xf numFmtId="0" fontId="19" fillId="0" borderId="0">
      <alignment horizontal="center"/>
    </xf>
    <xf numFmtId="0" fontId="20" fillId="0" borderId="0"/>
    <xf numFmtId="0" fontId="20" fillId="0" borderId="7">
      <alignment horizontal="center" vertical="center" wrapText="1"/>
    </xf>
    <xf numFmtId="0" fontId="21" fillId="0" borderId="7">
      <alignment horizontal="left" wrapText="1"/>
    </xf>
    <xf numFmtId="1" fontId="20" fillId="0" borderId="7">
      <alignment horizontal="center" shrinkToFit="1"/>
    </xf>
    <xf numFmtId="0" fontId="20" fillId="0" borderId="7">
      <alignment horizontal="left" wrapText="1"/>
    </xf>
    <xf numFmtId="0" fontId="20" fillId="0" borderId="7"/>
    <xf numFmtId="0" fontId="20" fillId="0" borderId="0">
      <alignment wrapText="1"/>
    </xf>
    <xf numFmtId="0" fontId="21" fillId="0" borderId="7">
      <alignment horizontal="left" wrapText="1"/>
    </xf>
    <xf numFmtId="0" fontId="20" fillId="0" borderId="7">
      <alignment horizontal="left" wrapText="1"/>
    </xf>
    <xf numFmtId="0" fontId="20" fillId="4" borderId="0"/>
    <xf numFmtId="0" fontId="21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center" vertical="center" wrapText="1"/>
    </xf>
    <xf numFmtId="4" fontId="20" fillId="0" borderId="7">
      <alignment horizontal="right" shrinkToFit="1"/>
    </xf>
    <xf numFmtId="4" fontId="20" fillId="5" borderId="7">
      <alignment horizontal="right" shrinkToFit="1"/>
    </xf>
    <xf numFmtId="4" fontId="20" fillId="6" borderId="7">
      <alignment horizontal="right" shrinkToFit="1"/>
    </xf>
    <xf numFmtId="0" fontId="20" fillId="0" borderId="8">
      <alignment horizontal="left" wrapText="1"/>
    </xf>
    <xf numFmtId="0" fontId="20" fillId="0" borderId="7">
      <alignment horizontal="center" vertical="center" wrapText="1"/>
    </xf>
    <xf numFmtId="0" fontId="20" fillId="0" borderId="0">
      <alignment horizontal="right"/>
    </xf>
    <xf numFmtId="0" fontId="20" fillId="0" borderId="7">
      <alignment horizontal="center" vertical="center" wrapText="1"/>
    </xf>
    <xf numFmtId="0" fontId="22" fillId="0" borderId="0"/>
  </cellStyleXfs>
  <cellXfs count="135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" fontId="5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16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3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0">
    <cellStyle name="br" xfId="1"/>
    <cellStyle name="col" xfId="2"/>
    <cellStyle name="st28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54;%2020018/&#1055;&#1086;&#1103;&#1089;&#1085;&#1080;&#1090;&#1077;&#1083;&#1100;&#1085;&#1072;&#1103;%20&#1079;&#1072;&#1087;&#1080;&#1089;&#1082;&#1072;%20&#1082;%20&#1057;&#1086;&#1074;&#1077;&#1090;&#1091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.01.2019"/>
      <sheetName val="25.02.2019"/>
      <sheetName val="20.03.2019"/>
      <sheetName val="23.04.2019"/>
      <sheetName val="31.05.2019"/>
      <sheetName val="14.06.2019"/>
      <sheetName val="19.09.2019"/>
      <sheetName val="24.03.2020"/>
      <sheetName val="03.06.2020"/>
      <sheetName val="17.09.2020"/>
      <sheetName val="23.11.2020 "/>
      <sheetName val="23.12.202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I48">
            <v>70201725.329999983</v>
          </cell>
        </row>
        <row r="49">
          <cell r="I49">
            <v>488590</v>
          </cell>
        </row>
        <row r="50">
          <cell r="I50">
            <v>18997544.050000001</v>
          </cell>
        </row>
        <row r="51">
          <cell r="I51">
            <v>18556242.780000001</v>
          </cell>
        </row>
        <row r="52">
          <cell r="I52">
            <v>94080857.329999998</v>
          </cell>
        </row>
        <row r="53">
          <cell r="I53">
            <v>5021112.5999999996</v>
          </cell>
        </row>
        <row r="54">
          <cell r="I54">
            <v>245839168.13999999</v>
          </cell>
        </row>
        <row r="55">
          <cell r="I55">
            <v>9761011.9000000004</v>
          </cell>
        </row>
        <row r="56">
          <cell r="I56">
            <v>21042400</v>
          </cell>
        </row>
        <row r="57">
          <cell r="I57">
            <v>28803934.550000001</v>
          </cell>
        </row>
        <row r="58">
          <cell r="I58">
            <v>5351044.8899999997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8"/>
  <sheetViews>
    <sheetView tabSelected="1" view="pageBreakPreview" topLeftCell="A66" zoomScale="66" zoomScaleNormal="100" zoomScaleSheetLayoutView="66" workbookViewId="0">
      <selection activeCell="A88" sqref="A88:I88"/>
    </sheetView>
  </sheetViews>
  <sheetFormatPr defaultColWidth="8.85546875" defaultRowHeight="15" x14ac:dyDescent="0.25"/>
  <cols>
    <col min="1" max="1" width="8.85546875" customWidth="1"/>
    <col min="2" max="2" width="17.5703125" customWidth="1"/>
    <col min="4" max="4" width="11.42578125" customWidth="1"/>
    <col min="5" max="5" width="10.85546875" customWidth="1"/>
    <col min="6" max="6" width="19.85546875" style="1" customWidth="1"/>
    <col min="7" max="7" width="16.28515625" style="1" customWidth="1"/>
    <col min="8" max="8" width="20.28515625" style="1" customWidth="1"/>
    <col min="9" max="9" width="19.42578125" style="1" customWidth="1"/>
    <col min="10" max="10" width="12.28515625" customWidth="1"/>
    <col min="11" max="11" width="13.85546875" customWidth="1"/>
  </cols>
  <sheetData>
    <row r="1" spans="1:11" ht="18.75" x14ac:dyDescent="0.25">
      <c r="A1" s="108" t="s">
        <v>103</v>
      </c>
      <c r="B1" s="108"/>
      <c r="C1" s="108"/>
      <c r="D1" s="108"/>
      <c r="E1" s="108"/>
      <c r="F1" s="108"/>
      <c r="G1" s="108"/>
      <c r="H1" s="108"/>
      <c r="I1" s="108"/>
    </row>
    <row r="2" spans="1:11" ht="18.75" x14ac:dyDescent="0.25">
      <c r="A2" s="8"/>
    </row>
    <row r="3" spans="1:11" ht="18.75" x14ac:dyDescent="0.25">
      <c r="A3" s="121" t="s">
        <v>102</v>
      </c>
      <c r="B3" s="121"/>
      <c r="C3" s="121"/>
      <c r="D3" s="121"/>
      <c r="E3" s="121"/>
      <c r="F3" s="121"/>
      <c r="G3" s="121"/>
      <c r="H3" s="121"/>
      <c r="I3" s="121"/>
    </row>
    <row r="4" spans="1:11" ht="18.75" x14ac:dyDescent="0.25">
      <c r="A4" s="121" t="s">
        <v>101</v>
      </c>
      <c r="B4" s="121"/>
      <c r="C4" s="121"/>
      <c r="D4" s="121"/>
      <c r="E4" s="121"/>
      <c r="F4" s="121"/>
      <c r="G4" s="121"/>
      <c r="H4" s="121"/>
      <c r="I4" s="121"/>
    </row>
    <row r="5" spans="1:11" ht="18.75" x14ac:dyDescent="0.25">
      <c r="A5" s="121" t="s">
        <v>100</v>
      </c>
      <c r="B5" s="121"/>
      <c r="C5" s="121"/>
      <c r="D5" s="121"/>
      <c r="E5" s="121"/>
      <c r="F5" s="121"/>
      <c r="G5" s="121"/>
      <c r="H5" s="121"/>
      <c r="I5" s="121"/>
    </row>
    <row r="6" spans="1:11" ht="18.75" x14ac:dyDescent="0.25">
      <c r="A6" s="121" t="s">
        <v>99</v>
      </c>
      <c r="B6" s="121"/>
      <c r="C6" s="121"/>
      <c r="D6" s="121"/>
      <c r="E6" s="121"/>
      <c r="F6" s="121"/>
      <c r="G6" s="121"/>
      <c r="H6" s="121"/>
      <c r="I6" s="121"/>
    </row>
    <row r="7" spans="1:11" ht="18.75" x14ac:dyDescent="0.25">
      <c r="A7" s="25"/>
    </row>
    <row r="8" spans="1:11" ht="30" customHeight="1" x14ac:dyDescent="0.25">
      <c r="A8" s="117" t="s">
        <v>98</v>
      </c>
      <c r="B8" s="117"/>
      <c r="C8" s="117"/>
      <c r="D8" s="117"/>
      <c r="E8" s="117"/>
      <c r="F8" s="117"/>
      <c r="G8" s="117"/>
      <c r="H8" s="117"/>
      <c r="I8" s="117"/>
    </row>
    <row r="9" spans="1:11" ht="18.75" x14ac:dyDescent="0.25">
      <c r="A9" s="38"/>
    </row>
    <row r="10" spans="1:11" ht="18.75" x14ac:dyDescent="0.25">
      <c r="A10" s="108" t="s">
        <v>97</v>
      </c>
      <c r="B10" s="108"/>
      <c r="C10" s="108"/>
      <c r="D10" s="108"/>
      <c r="E10" s="108"/>
      <c r="F10" s="108"/>
      <c r="G10" s="108"/>
      <c r="H10" s="108"/>
      <c r="I10" s="108"/>
    </row>
    <row r="11" spans="1:11" ht="18.75" x14ac:dyDescent="0.25">
      <c r="A11" s="38"/>
    </row>
    <row r="12" spans="1:11" ht="18.75" x14ac:dyDescent="0.25">
      <c r="A12" s="125" t="s">
        <v>96</v>
      </c>
      <c r="B12" s="126"/>
      <c r="C12" s="126"/>
      <c r="D12" s="127"/>
      <c r="E12" s="122">
        <v>515108251</v>
      </c>
      <c r="F12" s="123"/>
      <c r="G12" s="45" t="s">
        <v>5</v>
      </c>
      <c r="H12" s="46">
        <v>61</v>
      </c>
      <c r="I12" s="43" t="s">
        <v>94</v>
      </c>
    </row>
    <row r="13" spans="1:11" ht="18.75" x14ac:dyDescent="0.25">
      <c r="A13" s="125" t="s">
        <v>95</v>
      </c>
      <c r="B13" s="126"/>
      <c r="C13" s="126"/>
      <c r="D13" s="127"/>
      <c r="E13" s="122">
        <f>518143631+1160000+36491</f>
        <v>519340122</v>
      </c>
      <c r="F13" s="123"/>
      <c r="G13" s="45" t="s">
        <v>5</v>
      </c>
      <c r="H13" s="46">
        <v>57</v>
      </c>
      <c r="I13" s="43" t="s">
        <v>94</v>
      </c>
    </row>
    <row r="14" spans="1:11" ht="43.15" customHeight="1" x14ac:dyDescent="0.25">
      <c r="A14" s="128" t="s">
        <v>93</v>
      </c>
      <c r="B14" s="129"/>
      <c r="C14" s="129"/>
      <c r="D14" s="130"/>
      <c r="E14" s="122">
        <v>4231870</v>
      </c>
      <c r="F14" s="123"/>
      <c r="G14" s="45" t="s">
        <v>5</v>
      </c>
      <c r="H14" s="44" t="s">
        <v>92</v>
      </c>
      <c r="I14" s="43" t="s">
        <v>4</v>
      </c>
      <c r="J14" s="42"/>
      <c r="K14">
        <f>519340122.57-515108251.61</f>
        <v>4231870.9599999785</v>
      </c>
    </row>
    <row r="15" spans="1:11" ht="20.25" customHeight="1" x14ac:dyDescent="0.25">
      <c r="A15" s="25"/>
    </row>
    <row r="16" spans="1:11" ht="18.75" x14ac:dyDescent="0.25">
      <c r="A16" s="108" t="s">
        <v>91</v>
      </c>
      <c r="B16" s="108"/>
      <c r="C16" s="108"/>
      <c r="D16" s="108"/>
      <c r="E16" s="108"/>
      <c r="F16" s="108"/>
      <c r="G16" s="108"/>
      <c r="H16" s="108"/>
      <c r="I16" s="108"/>
    </row>
    <row r="17" spans="1:9" ht="18.75" x14ac:dyDescent="0.25">
      <c r="A17" s="38"/>
    </row>
    <row r="18" spans="1:9" ht="18.75" x14ac:dyDescent="0.25">
      <c r="A18" s="38"/>
    </row>
    <row r="19" spans="1:9" s="39" customFormat="1" ht="35.25" customHeight="1" x14ac:dyDescent="0.25">
      <c r="A19" s="109" t="s">
        <v>90</v>
      </c>
      <c r="B19" s="109"/>
      <c r="C19" s="109"/>
      <c r="D19" s="109"/>
      <c r="E19" s="109"/>
      <c r="F19" s="109"/>
      <c r="G19" s="109"/>
      <c r="H19" s="109"/>
      <c r="I19" s="109"/>
    </row>
    <row r="20" spans="1:9" s="39" customFormat="1" ht="69.75" customHeight="1" x14ac:dyDescent="0.25">
      <c r="A20" s="41">
        <v>914</v>
      </c>
      <c r="B20" s="40" t="s">
        <v>89</v>
      </c>
      <c r="C20" s="124" t="s">
        <v>54</v>
      </c>
      <c r="D20" s="124"/>
      <c r="E20" s="124"/>
      <c r="F20" s="124"/>
      <c r="G20" s="124"/>
      <c r="H20" s="124"/>
      <c r="I20" s="124"/>
    </row>
    <row r="21" spans="1:9" s="39" customFormat="1" ht="50.45" customHeight="1" x14ac:dyDescent="0.25">
      <c r="A21" s="41">
        <v>915</v>
      </c>
      <c r="B21" s="40" t="s">
        <v>88</v>
      </c>
      <c r="C21" s="124" t="s">
        <v>57</v>
      </c>
      <c r="D21" s="124"/>
      <c r="E21" s="124"/>
      <c r="F21" s="124"/>
      <c r="G21" s="124"/>
      <c r="H21" s="124"/>
      <c r="I21" s="124"/>
    </row>
    <row r="22" spans="1:9" ht="18.75" x14ac:dyDescent="0.25">
      <c r="A22" s="38"/>
    </row>
    <row r="23" spans="1:9" s="1" customFormat="1" ht="48.75" customHeight="1" x14ac:dyDescent="0.25">
      <c r="A23" s="116" t="s">
        <v>87</v>
      </c>
      <c r="B23" s="116"/>
      <c r="C23" s="116"/>
      <c r="D23" s="116"/>
      <c r="E23" s="116"/>
      <c r="F23" s="116"/>
      <c r="G23" s="116"/>
      <c r="H23" s="116"/>
      <c r="I23" s="116"/>
    </row>
    <row r="24" spans="1:9" s="27" customFormat="1" ht="18.75" customHeight="1" x14ac:dyDescent="0.25">
      <c r="A24" s="37"/>
      <c r="B24" s="37"/>
      <c r="C24" s="37"/>
      <c r="D24" s="37"/>
      <c r="E24" s="37"/>
      <c r="F24" s="36"/>
      <c r="G24" s="36"/>
      <c r="H24" s="36"/>
      <c r="I24" s="35" t="s">
        <v>86</v>
      </c>
    </row>
    <row r="25" spans="1:9" s="27" customFormat="1" ht="70.900000000000006" customHeight="1" x14ac:dyDescent="0.25">
      <c r="A25" s="111" t="s">
        <v>47</v>
      </c>
      <c r="B25" s="112"/>
      <c r="C25" s="112"/>
      <c r="D25" s="113"/>
      <c r="E25" s="21" t="s">
        <v>46</v>
      </c>
      <c r="F25" s="34" t="s">
        <v>45</v>
      </c>
      <c r="G25" s="20" t="s">
        <v>44</v>
      </c>
      <c r="H25" s="20" t="s">
        <v>43</v>
      </c>
      <c r="I25" s="20" t="s">
        <v>85</v>
      </c>
    </row>
    <row r="26" spans="1:9" s="27" customFormat="1" ht="96" customHeight="1" x14ac:dyDescent="0.25">
      <c r="A26" s="118" t="s">
        <v>84</v>
      </c>
      <c r="B26" s="119"/>
      <c r="C26" s="119"/>
      <c r="D26" s="120"/>
      <c r="E26" s="33" t="s">
        <v>83</v>
      </c>
      <c r="F26" s="28">
        <f>68120000-1195500</f>
        <v>66924500</v>
      </c>
      <c r="G26" s="32">
        <v>1195500</v>
      </c>
      <c r="H26" s="32">
        <f t="shared" ref="H26:H40" si="0">G26+F26</f>
        <v>68120000</v>
      </c>
      <c r="I26" s="31" t="s">
        <v>58</v>
      </c>
    </row>
    <row r="27" spans="1:9" s="27" customFormat="1" ht="237.75" customHeight="1" x14ac:dyDescent="0.25">
      <c r="A27" s="70" t="s">
        <v>82</v>
      </c>
      <c r="B27" s="71"/>
      <c r="C27" s="71"/>
      <c r="D27" s="72"/>
      <c r="E27" s="6" t="s">
        <v>81</v>
      </c>
      <c r="F27" s="28">
        <v>27000</v>
      </c>
      <c r="G27" s="32">
        <v>-26000</v>
      </c>
      <c r="H27" s="32">
        <f t="shared" si="0"/>
        <v>1000</v>
      </c>
      <c r="I27" s="31" t="s">
        <v>58</v>
      </c>
    </row>
    <row r="28" spans="1:9" s="27" customFormat="1" ht="102.6" customHeight="1" x14ac:dyDescent="0.25">
      <c r="A28" s="70" t="s">
        <v>80</v>
      </c>
      <c r="B28" s="71"/>
      <c r="C28" s="71"/>
      <c r="D28" s="72"/>
      <c r="E28" s="6" t="s">
        <v>79</v>
      </c>
      <c r="F28" s="28">
        <v>140000</v>
      </c>
      <c r="G28" s="32">
        <v>5000</v>
      </c>
      <c r="H28" s="32">
        <f t="shared" si="0"/>
        <v>145000</v>
      </c>
      <c r="I28" s="31" t="s">
        <v>58</v>
      </c>
    </row>
    <row r="29" spans="1:9" s="27" customFormat="1" ht="255" customHeight="1" x14ac:dyDescent="0.25">
      <c r="A29" s="70" t="s">
        <v>78</v>
      </c>
      <c r="B29" s="71"/>
      <c r="C29" s="71"/>
      <c r="D29" s="72"/>
      <c r="E29" s="6" t="s">
        <v>77</v>
      </c>
      <c r="F29" s="28">
        <f>961510+73050</f>
        <v>1034560</v>
      </c>
      <c r="G29" s="32">
        <v>-36560</v>
      </c>
      <c r="H29" s="32">
        <f t="shared" si="0"/>
        <v>998000</v>
      </c>
      <c r="I29" s="31" t="s">
        <v>58</v>
      </c>
    </row>
    <row r="30" spans="1:9" s="27" customFormat="1" ht="249" customHeight="1" x14ac:dyDescent="0.25">
      <c r="A30" s="70" t="s">
        <v>76</v>
      </c>
      <c r="B30" s="71"/>
      <c r="C30" s="71"/>
      <c r="D30" s="72"/>
      <c r="E30" s="6" t="s">
        <v>75</v>
      </c>
      <c r="F30" s="28">
        <f>6620-50</f>
        <v>6570</v>
      </c>
      <c r="G30" s="32">
        <v>580</v>
      </c>
      <c r="H30" s="32">
        <f t="shared" si="0"/>
        <v>7150</v>
      </c>
      <c r="I30" s="31" t="s">
        <v>58</v>
      </c>
    </row>
    <row r="31" spans="1:9" s="27" customFormat="1" ht="214.15" customHeight="1" x14ac:dyDescent="0.25">
      <c r="A31" s="70" t="s">
        <v>74</v>
      </c>
      <c r="B31" s="71"/>
      <c r="C31" s="71"/>
      <c r="D31" s="72"/>
      <c r="E31" s="6" t="s">
        <v>73</v>
      </c>
      <c r="F31" s="28">
        <f>1198210-35980</f>
        <v>1162230</v>
      </c>
      <c r="G31" s="32">
        <v>35980</v>
      </c>
      <c r="H31" s="32">
        <f t="shared" si="0"/>
        <v>1198210</v>
      </c>
      <c r="I31" s="31" t="s">
        <v>58</v>
      </c>
    </row>
    <row r="32" spans="1:9" s="27" customFormat="1" ht="108.6" customHeight="1" x14ac:dyDescent="0.25">
      <c r="A32" s="70" t="s">
        <v>72</v>
      </c>
      <c r="B32" s="71"/>
      <c r="C32" s="71"/>
      <c r="D32" s="72"/>
      <c r="E32" s="6" t="s">
        <v>71</v>
      </c>
      <c r="F32" s="28">
        <v>233000</v>
      </c>
      <c r="G32" s="32">
        <v>25000</v>
      </c>
      <c r="H32" s="32">
        <f t="shared" si="0"/>
        <v>258000</v>
      </c>
      <c r="I32" s="31" t="s">
        <v>58</v>
      </c>
    </row>
    <row r="33" spans="1:9" s="27" customFormat="1" ht="158.44999999999999" customHeight="1" x14ac:dyDescent="0.25">
      <c r="A33" s="70" t="s">
        <v>70</v>
      </c>
      <c r="B33" s="71"/>
      <c r="C33" s="71"/>
      <c r="D33" s="72"/>
      <c r="E33" s="6" t="s">
        <v>69</v>
      </c>
      <c r="F33" s="28">
        <f>18200-9300</f>
        <v>8900</v>
      </c>
      <c r="G33" s="32">
        <v>9300</v>
      </c>
      <c r="H33" s="32">
        <f t="shared" si="0"/>
        <v>18200</v>
      </c>
      <c r="I33" s="31" t="s">
        <v>58</v>
      </c>
    </row>
    <row r="34" spans="1:9" s="27" customFormat="1" ht="109.15" customHeight="1" x14ac:dyDescent="0.25">
      <c r="A34" s="70" t="s">
        <v>68</v>
      </c>
      <c r="B34" s="71"/>
      <c r="C34" s="71"/>
      <c r="D34" s="72"/>
      <c r="E34" s="6" t="s">
        <v>67</v>
      </c>
      <c r="F34" s="28">
        <f>4775000-470000</f>
        <v>4305000</v>
      </c>
      <c r="G34" s="32">
        <v>470000</v>
      </c>
      <c r="H34" s="32">
        <f t="shared" si="0"/>
        <v>4775000</v>
      </c>
      <c r="I34" s="31" t="s">
        <v>58</v>
      </c>
    </row>
    <row r="35" spans="1:9" s="27" customFormat="1" ht="201.75" customHeight="1" x14ac:dyDescent="0.25">
      <c r="A35" s="70" t="s">
        <v>66</v>
      </c>
      <c r="B35" s="71"/>
      <c r="C35" s="71"/>
      <c r="D35" s="72"/>
      <c r="E35" s="6" t="s">
        <v>65</v>
      </c>
      <c r="F35" s="28">
        <v>511000</v>
      </c>
      <c r="G35" s="32">
        <v>-511000</v>
      </c>
      <c r="H35" s="32">
        <f t="shared" si="0"/>
        <v>0</v>
      </c>
      <c r="I35" s="31" t="s">
        <v>58</v>
      </c>
    </row>
    <row r="36" spans="1:9" s="27" customFormat="1" ht="197.25" customHeight="1" x14ac:dyDescent="0.25">
      <c r="A36" s="70" t="s">
        <v>64</v>
      </c>
      <c r="B36" s="71"/>
      <c r="C36" s="71"/>
      <c r="D36" s="72"/>
      <c r="E36" s="6" t="s">
        <v>63</v>
      </c>
      <c r="F36" s="28">
        <v>0</v>
      </c>
      <c r="G36" s="32">
        <v>250</v>
      </c>
      <c r="H36" s="32">
        <f t="shared" si="0"/>
        <v>250</v>
      </c>
      <c r="I36" s="31" t="s">
        <v>58</v>
      </c>
    </row>
    <row r="37" spans="1:9" s="27" customFormat="1" ht="197.25" customHeight="1" x14ac:dyDescent="0.25">
      <c r="A37" s="70" t="s">
        <v>62</v>
      </c>
      <c r="B37" s="71"/>
      <c r="C37" s="71"/>
      <c r="D37" s="72"/>
      <c r="E37" s="6" t="s">
        <v>61</v>
      </c>
      <c r="F37" s="28">
        <v>0</v>
      </c>
      <c r="G37" s="32">
        <v>250</v>
      </c>
      <c r="H37" s="32">
        <f t="shared" si="0"/>
        <v>250</v>
      </c>
      <c r="I37" s="31" t="s">
        <v>58</v>
      </c>
    </row>
    <row r="38" spans="1:9" s="27" customFormat="1" ht="156" customHeight="1" x14ac:dyDescent="0.25">
      <c r="A38" s="70" t="s">
        <v>60</v>
      </c>
      <c r="B38" s="71"/>
      <c r="C38" s="71"/>
      <c r="D38" s="72"/>
      <c r="E38" s="6" t="s">
        <v>59</v>
      </c>
      <c r="F38" s="28">
        <v>10000</v>
      </c>
      <c r="G38" s="32">
        <v>-10000</v>
      </c>
      <c r="H38" s="32">
        <f t="shared" si="0"/>
        <v>0</v>
      </c>
      <c r="I38" s="31" t="s">
        <v>58</v>
      </c>
    </row>
    <row r="39" spans="1:9" s="27" customFormat="1" ht="93" customHeight="1" x14ac:dyDescent="0.25">
      <c r="A39" s="70" t="s">
        <v>57</v>
      </c>
      <c r="B39" s="71"/>
      <c r="C39" s="71"/>
      <c r="D39" s="72"/>
      <c r="E39" s="30" t="s">
        <v>56</v>
      </c>
      <c r="F39" s="28">
        <v>0</v>
      </c>
      <c r="G39" s="29">
        <v>1160000</v>
      </c>
      <c r="H39" s="29">
        <f t="shared" si="0"/>
        <v>1160000</v>
      </c>
      <c r="I39" s="28" t="s">
        <v>55</v>
      </c>
    </row>
    <row r="40" spans="1:9" s="27" customFormat="1" ht="132" customHeight="1" x14ac:dyDescent="0.25">
      <c r="A40" s="70" t="s">
        <v>54</v>
      </c>
      <c r="B40" s="71"/>
      <c r="C40" s="71"/>
      <c r="D40" s="72"/>
      <c r="E40" s="30" t="s">
        <v>53</v>
      </c>
      <c r="F40" s="28">
        <v>0</v>
      </c>
      <c r="G40" s="29">
        <v>36491</v>
      </c>
      <c r="H40" s="29">
        <f t="shared" si="0"/>
        <v>36491</v>
      </c>
      <c r="I40" s="28" t="s">
        <v>52</v>
      </c>
    </row>
    <row r="41" spans="1:9" ht="36.75" customHeight="1" x14ac:dyDescent="0.25">
      <c r="A41" s="105" t="s">
        <v>20</v>
      </c>
      <c r="B41" s="106"/>
      <c r="C41" s="106"/>
      <c r="D41" s="106"/>
      <c r="E41" s="107"/>
      <c r="F41" s="26">
        <f>F40+F39+F38+F37+F36+F35+F34+F33+F32+F31+F30+F29+F28+F27+F26</f>
        <v>74362760</v>
      </c>
      <c r="G41" s="26">
        <f>G40+G39+G38+G37+G36+G35+G34+G33+G32+G31+G30+G29+G28+G27+G26</f>
        <v>2354791</v>
      </c>
      <c r="H41" s="26">
        <f>H40+H39+H38+H37+H36+H35+H34+H33+H32+H31+H30+H29+H28+H27+H26</f>
        <v>76717551</v>
      </c>
      <c r="I41" s="26"/>
    </row>
    <row r="42" spans="1:9" ht="18.75" x14ac:dyDescent="0.25">
      <c r="A42" s="25"/>
    </row>
    <row r="43" spans="1:9" ht="25.5" customHeight="1" x14ac:dyDescent="0.25">
      <c r="A43" s="108" t="s">
        <v>51</v>
      </c>
      <c r="B43" s="108"/>
      <c r="C43" s="108"/>
      <c r="D43" s="108"/>
      <c r="E43" s="108"/>
      <c r="F43" s="108"/>
      <c r="G43" s="108"/>
      <c r="H43" s="108"/>
      <c r="I43" s="108"/>
    </row>
    <row r="44" spans="1:9" ht="104.25" customHeight="1" x14ac:dyDescent="0.25">
      <c r="A44" s="109" t="s">
        <v>50</v>
      </c>
      <c r="B44" s="109"/>
      <c r="C44" s="109"/>
      <c r="D44" s="109"/>
      <c r="E44" s="109"/>
      <c r="F44" s="109"/>
      <c r="G44" s="109"/>
      <c r="H44" s="109"/>
      <c r="I44" s="109"/>
    </row>
    <row r="45" spans="1:9" ht="75" customHeight="1" x14ac:dyDescent="0.25">
      <c r="A45" s="109" t="s">
        <v>49</v>
      </c>
      <c r="B45" s="109"/>
      <c r="C45" s="109"/>
      <c r="D45" s="109"/>
      <c r="E45" s="109"/>
      <c r="F45" s="109"/>
      <c r="G45" s="109"/>
      <c r="H45" s="109"/>
      <c r="I45" s="109"/>
    </row>
    <row r="46" spans="1:9" ht="51.6" customHeight="1" x14ac:dyDescent="0.25">
      <c r="A46" s="110" t="s">
        <v>48</v>
      </c>
      <c r="B46" s="110"/>
      <c r="C46" s="110"/>
      <c r="D46" s="110"/>
      <c r="E46" s="110"/>
      <c r="F46" s="110"/>
      <c r="G46" s="110"/>
      <c r="H46" s="110"/>
      <c r="I46" s="110"/>
    </row>
    <row r="47" spans="1:9" ht="18.75" customHeight="1" x14ac:dyDescent="0.25">
      <c r="A47" s="23"/>
      <c r="B47" s="23"/>
      <c r="C47" s="23"/>
      <c r="D47" s="23"/>
      <c r="E47" s="23"/>
      <c r="F47" s="24" t="s">
        <v>13</v>
      </c>
      <c r="G47" s="22"/>
      <c r="H47" s="22"/>
      <c r="I47" s="22"/>
    </row>
    <row r="48" spans="1:9" ht="19.149999999999999" customHeight="1" x14ac:dyDescent="0.25">
      <c r="A48" s="23"/>
      <c r="B48" s="23"/>
      <c r="C48" s="23"/>
      <c r="D48" s="23"/>
      <c r="E48" s="23"/>
      <c r="G48" s="22"/>
      <c r="H48" s="22"/>
      <c r="I48" s="22"/>
    </row>
    <row r="49" spans="1:9" ht="56.45" customHeight="1" x14ac:dyDescent="0.25">
      <c r="A49" s="111" t="s">
        <v>47</v>
      </c>
      <c r="B49" s="112"/>
      <c r="C49" s="112"/>
      <c r="D49" s="113"/>
      <c r="E49" s="21" t="s">
        <v>46</v>
      </c>
      <c r="F49" s="114" t="s">
        <v>45</v>
      </c>
      <c r="G49" s="115"/>
      <c r="H49" s="20" t="s">
        <v>44</v>
      </c>
      <c r="I49" s="20" t="s">
        <v>43</v>
      </c>
    </row>
    <row r="50" spans="1:9" ht="35.1" customHeight="1" x14ac:dyDescent="0.25">
      <c r="A50" s="93" t="s">
        <v>42</v>
      </c>
      <c r="B50" s="94"/>
      <c r="C50" s="94"/>
      <c r="D50" s="95"/>
      <c r="E50" s="18" t="s">
        <v>41</v>
      </c>
      <c r="F50" s="96">
        <f>'[1]23.12.2020 '!I48</f>
        <v>70201725.329999983</v>
      </c>
      <c r="G50" s="97"/>
      <c r="H50" s="17">
        <f>1160000</f>
        <v>1160000</v>
      </c>
      <c r="I50" s="17">
        <f t="shared" ref="I50:I60" si="1">H50+F50</f>
        <v>71361725.329999983</v>
      </c>
    </row>
    <row r="51" spans="1:9" ht="35.1" customHeight="1" x14ac:dyDescent="0.25">
      <c r="A51" s="93" t="s">
        <v>40</v>
      </c>
      <c r="B51" s="94"/>
      <c r="C51" s="94"/>
      <c r="D51" s="95"/>
      <c r="E51" s="18" t="s">
        <v>39</v>
      </c>
      <c r="F51" s="96">
        <f>'[1]23.12.2020 '!I49</f>
        <v>488590</v>
      </c>
      <c r="G51" s="97"/>
      <c r="H51" s="19">
        <v>0</v>
      </c>
      <c r="I51" s="17">
        <f t="shared" si="1"/>
        <v>488590</v>
      </c>
    </row>
    <row r="52" spans="1:9" ht="35.1" customHeight="1" x14ac:dyDescent="0.25">
      <c r="A52" s="93" t="s">
        <v>38</v>
      </c>
      <c r="B52" s="94"/>
      <c r="C52" s="94"/>
      <c r="D52" s="95"/>
      <c r="E52" s="18" t="s">
        <v>37</v>
      </c>
      <c r="F52" s="96">
        <f>'[1]23.12.2020 '!I50</f>
        <v>18997544.050000001</v>
      </c>
      <c r="G52" s="97"/>
      <c r="H52" s="17">
        <v>36491</v>
      </c>
      <c r="I52" s="17">
        <f t="shared" si="1"/>
        <v>19034035.050000001</v>
      </c>
    </row>
    <row r="53" spans="1:9" ht="24.75" customHeight="1" x14ac:dyDescent="0.25">
      <c r="A53" s="93" t="s">
        <v>36</v>
      </c>
      <c r="B53" s="94"/>
      <c r="C53" s="94"/>
      <c r="D53" s="95"/>
      <c r="E53" s="18" t="s">
        <v>35</v>
      </c>
      <c r="F53" s="96">
        <f>'[1]23.12.2020 '!I51</f>
        <v>18556242.780000001</v>
      </c>
      <c r="G53" s="97"/>
      <c r="H53" s="17">
        <v>0</v>
      </c>
      <c r="I53" s="17">
        <f t="shared" si="1"/>
        <v>18556242.780000001</v>
      </c>
    </row>
    <row r="54" spans="1:9" ht="35.1" customHeight="1" x14ac:dyDescent="0.25">
      <c r="A54" s="93" t="s">
        <v>34</v>
      </c>
      <c r="B54" s="94"/>
      <c r="C54" s="94"/>
      <c r="D54" s="95"/>
      <c r="E54" s="18" t="s">
        <v>33</v>
      </c>
      <c r="F54" s="96">
        <f>'[1]23.12.2020 '!I52</f>
        <v>94080857.329999998</v>
      </c>
      <c r="G54" s="97"/>
      <c r="H54" s="17">
        <v>0</v>
      </c>
      <c r="I54" s="17">
        <f t="shared" si="1"/>
        <v>94080857.329999998</v>
      </c>
    </row>
    <row r="55" spans="1:9" ht="35.1" customHeight="1" x14ac:dyDescent="0.25">
      <c r="A55" s="93" t="s">
        <v>32</v>
      </c>
      <c r="B55" s="94"/>
      <c r="C55" s="94"/>
      <c r="D55" s="95"/>
      <c r="E55" s="18" t="s">
        <v>31</v>
      </c>
      <c r="F55" s="96">
        <f>'[1]23.12.2020 '!I53</f>
        <v>5021112.5999999996</v>
      </c>
      <c r="G55" s="97"/>
      <c r="H55" s="17">
        <v>0</v>
      </c>
      <c r="I55" s="17">
        <f t="shared" si="1"/>
        <v>5021112.5999999996</v>
      </c>
    </row>
    <row r="56" spans="1:9" ht="35.1" customHeight="1" x14ac:dyDescent="0.25">
      <c r="A56" s="93" t="s">
        <v>30</v>
      </c>
      <c r="B56" s="94"/>
      <c r="C56" s="94"/>
      <c r="D56" s="95"/>
      <c r="E56" s="18" t="s">
        <v>29</v>
      </c>
      <c r="F56" s="96">
        <f>'[1]23.12.2020 '!I54</f>
        <v>245839168.13999999</v>
      </c>
      <c r="G56" s="97"/>
      <c r="H56" s="17">
        <v>0</v>
      </c>
      <c r="I56" s="17">
        <f t="shared" si="1"/>
        <v>245839168.13999999</v>
      </c>
    </row>
    <row r="57" spans="1:9" ht="35.1" customHeight="1" x14ac:dyDescent="0.25">
      <c r="A57" s="93" t="s">
        <v>28</v>
      </c>
      <c r="B57" s="94"/>
      <c r="C57" s="94"/>
      <c r="D57" s="95"/>
      <c r="E57" s="18" t="s">
        <v>27</v>
      </c>
      <c r="F57" s="96">
        <f>'[1]23.12.2020 '!I55</f>
        <v>9761011.9000000004</v>
      </c>
      <c r="G57" s="97"/>
      <c r="H57" s="17">
        <v>0</v>
      </c>
      <c r="I57" s="17">
        <f t="shared" si="1"/>
        <v>9761011.9000000004</v>
      </c>
    </row>
    <row r="58" spans="1:9" ht="35.1" customHeight="1" x14ac:dyDescent="0.25">
      <c r="A58" s="93" t="s">
        <v>26</v>
      </c>
      <c r="B58" s="94"/>
      <c r="C58" s="94"/>
      <c r="D58" s="95"/>
      <c r="E58" s="18" t="s">
        <v>25</v>
      </c>
      <c r="F58" s="96">
        <f>'[1]23.12.2020 '!I56</f>
        <v>21042400</v>
      </c>
      <c r="G58" s="97"/>
      <c r="H58" s="17">
        <v>0</v>
      </c>
      <c r="I58" s="17">
        <f t="shared" si="1"/>
        <v>21042400</v>
      </c>
    </row>
    <row r="59" spans="1:9" ht="35.1" customHeight="1" x14ac:dyDescent="0.25">
      <c r="A59" s="93" t="s">
        <v>24</v>
      </c>
      <c r="B59" s="94"/>
      <c r="C59" s="94"/>
      <c r="D59" s="95"/>
      <c r="E59" s="18" t="s">
        <v>23</v>
      </c>
      <c r="F59" s="96">
        <f>'[1]23.12.2020 '!I57</f>
        <v>28803934.550000001</v>
      </c>
      <c r="G59" s="97"/>
      <c r="H59" s="17">
        <v>0</v>
      </c>
      <c r="I59" s="17">
        <f t="shared" si="1"/>
        <v>28803934.550000001</v>
      </c>
    </row>
    <row r="60" spans="1:9" ht="35.1" customHeight="1" x14ac:dyDescent="0.25">
      <c r="A60" s="93" t="s">
        <v>22</v>
      </c>
      <c r="B60" s="94"/>
      <c r="C60" s="94"/>
      <c r="D60" s="95"/>
      <c r="E60" s="18" t="s">
        <v>21</v>
      </c>
      <c r="F60" s="96">
        <f>'[1]23.12.2020 '!I58</f>
        <v>5351044.8899999997</v>
      </c>
      <c r="G60" s="97"/>
      <c r="H60" s="17">
        <v>0</v>
      </c>
      <c r="I60" s="17">
        <f t="shared" si="1"/>
        <v>5351044.8899999997</v>
      </c>
    </row>
    <row r="61" spans="1:9" ht="36.75" customHeight="1" x14ac:dyDescent="0.25">
      <c r="A61" s="98" t="s">
        <v>20</v>
      </c>
      <c r="B61" s="99"/>
      <c r="C61" s="99"/>
      <c r="D61" s="99"/>
      <c r="E61" s="100"/>
      <c r="F61" s="101">
        <f>F60+F59+F58+F57+F56+F55+F54+F53+F52+F51+F50</f>
        <v>518143631.56999993</v>
      </c>
      <c r="G61" s="102"/>
      <c r="H61" s="16">
        <f>H60+H59+H58+H57+H56+H55+H54+H53+H52+H51+H50</f>
        <v>1196491</v>
      </c>
      <c r="I61" s="16">
        <f>I60+I59+I58+I57+I56+I55+I54+I53+I52+I51+I50</f>
        <v>519340122.56999993</v>
      </c>
    </row>
    <row r="62" spans="1:9" ht="9.75" customHeight="1" x14ac:dyDescent="0.25">
      <c r="A62" s="9"/>
      <c r="B62" s="9"/>
      <c r="C62" s="9"/>
      <c r="D62" s="9"/>
      <c r="E62" s="9"/>
      <c r="F62" s="15"/>
      <c r="G62" s="15"/>
      <c r="H62" s="15"/>
      <c r="I62" s="15"/>
    </row>
    <row r="63" spans="1:9" ht="18.75" x14ac:dyDescent="0.25">
      <c r="A63" s="49" t="s">
        <v>19</v>
      </c>
      <c r="B63" s="49"/>
      <c r="C63" s="49"/>
      <c r="D63" s="49"/>
      <c r="E63" s="49"/>
      <c r="F63" s="49"/>
      <c r="G63" s="49"/>
      <c r="H63" s="49"/>
      <c r="I63" s="49"/>
    </row>
    <row r="64" spans="1:9" s="1" customFormat="1" ht="9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</row>
    <row r="65" spans="1:9" s="1" customFormat="1" ht="18" customHeight="1" x14ac:dyDescent="0.25">
      <c r="A65" s="103" t="s">
        <v>18</v>
      </c>
      <c r="B65" s="103"/>
      <c r="C65" s="103"/>
      <c r="D65" s="103"/>
      <c r="E65" s="103"/>
      <c r="F65" s="103"/>
      <c r="G65" s="103"/>
      <c r="H65" s="103"/>
      <c r="I65" s="103"/>
    </row>
    <row r="66" spans="1:9" s="1" customFormat="1" ht="18.75" x14ac:dyDescent="0.25">
      <c r="A66" s="15"/>
    </row>
    <row r="67" spans="1:9" s="1" customFormat="1" ht="18.75" x14ac:dyDescent="0.25">
      <c r="A67" s="104" t="s">
        <v>17</v>
      </c>
      <c r="B67" s="104"/>
      <c r="C67" s="104"/>
      <c r="D67" s="104"/>
      <c r="E67" s="104"/>
      <c r="F67" s="104"/>
      <c r="G67" s="104"/>
      <c r="H67" s="104"/>
      <c r="I67" s="104"/>
    </row>
    <row r="68" spans="1:9" s="1" customFormat="1" ht="40.5" customHeight="1" x14ac:dyDescent="0.25">
      <c r="A68" s="82" t="s">
        <v>13</v>
      </c>
      <c r="B68" s="82"/>
      <c r="C68" s="82"/>
      <c r="D68" s="82"/>
      <c r="E68" s="82"/>
      <c r="F68" s="82"/>
      <c r="G68" s="82"/>
      <c r="H68" s="82"/>
      <c r="I68" s="82"/>
    </row>
    <row r="69" spans="1:9" s="1" customFormat="1" ht="36.6" customHeight="1" x14ac:dyDescent="0.25">
      <c r="A69" s="83" t="s">
        <v>12</v>
      </c>
      <c r="B69" s="84"/>
      <c r="C69" s="83" t="s">
        <v>11</v>
      </c>
      <c r="D69" s="85"/>
      <c r="E69" s="85"/>
      <c r="F69" s="85"/>
      <c r="G69" s="85"/>
      <c r="H69" s="85"/>
      <c r="I69" s="84"/>
    </row>
    <row r="70" spans="1:9" s="1" customFormat="1" ht="18.75" customHeight="1" x14ac:dyDescent="0.25">
      <c r="A70" s="86" t="s">
        <v>10</v>
      </c>
      <c r="B70" s="87"/>
      <c r="C70" s="88">
        <v>1160000</v>
      </c>
      <c r="D70" s="89"/>
      <c r="E70" s="90"/>
      <c r="F70" s="91" t="s">
        <v>5</v>
      </c>
      <c r="G70" s="92"/>
      <c r="H70" s="14" t="s">
        <v>7</v>
      </c>
      <c r="I70" s="13" t="s">
        <v>4</v>
      </c>
    </row>
    <row r="71" spans="1:9" s="1" customFormat="1" ht="18.75" customHeight="1" x14ac:dyDescent="0.25">
      <c r="A71" s="86" t="s">
        <v>8</v>
      </c>
      <c r="B71" s="87"/>
      <c r="C71" s="88" t="s">
        <v>7</v>
      </c>
      <c r="D71" s="89"/>
      <c r="E71" s="90"/>
      <c r="F71" s="91" t="s">
        <v>5</v>
      </c>
      <c r="G71" s="92"/>
      <c r="H71" s="12" t="s">
        <v>7</v>
      </c>
      <c r="I71" s="11" t="s">
        <v>4</v>
      </c>
    </row>
    <row r="72" spans="1:9" s="1" customFormat="1" ht="38.25" customHeight="1" x14ac:dyDescent="0.25">
      <c r="A72" s="57" t="s">
        <v>6</v>
      </c>
      <c r="B72" s="58"/>
      <c r="C72" s="59">
        <v>71361725</v>
      </c>
      <c r="D72" s="60"/>
      <c r="E72" s="61"/>
      <c r="F72" s="62" t="s">
        <v>5</v>
      </c>
      <c r="G72" s="63"/>
      <c r="H72" s="10">
        <v>33</v>
      </c>
      <c r="I72" s="10" t="s">
        <v>4</v>
      </c>
    </row>
    <row r="73" spans="1:9" s="1" customFormat="1" ht="60.6" customHeight="1" x14ac:dyDescent="0.25">
      <c r="A73" s="55" t="s">
        <v>3</v>
      </c>
      <c r="B73" s="55"/>
      <c r="C73" s="64">
        <v>1160000</v>
      </c>
      <c r="D73" s="65"/>
      <c r="E73" s="66"/>
      <c r="F73" s="67" t="s">
        <v>16</v>
      </c>
      <c r="G73" s="68"/>
      <c r="H73" s="68"/>
      <c r="I73" s="69"/>
    </row>
    <row r="74" spans="1:9" ht="18.75" x14ac:dyDescent="0.25">
      <c r="A74" s="3"/>
      <c r="B74" s="3"/>
      <c r="C74" s="3"/>
      <c r="D74" s="3"/>
      <c r="E74" s="3"/>
      <c r="F74" s="2"/>
      <c r="G74" s="2"/>
      <c r="H74" s="2"/>
      <c r="I74" s="2"/>
    </row>
    <row r="75" spans="1:9" ht="39" customHeight="1" x14ac:dyDescent="0.25">
      <c r="A75" s="108" t="s">
        <v>15</v>
      </c>
      <c r="B75" s="108"/>
      <c r="C75" s="108"/>
      <c r="D75" s="108"/>
      <c r="E75" s="108"/>
      <c r="F75" s="108"/>
      <c r="G75" s="108"/>
      <c r="H75" s="108"/>
      <c r="I75" s="108"/>
    </row>
    <row r="76" spans="1:9" ht="18.75" x14ac:dyDescent="0.25">
      <c r="A76" s="9"/>
      <c r="F76"/>
      <c r="G76"/>
      <c r="H76"/>
      <c r="I76"/>
    </row>
    <row r="77" spans="1:9" ht="18.75" x14ac:dyDescent="0.25">
      <c r="A77" s="121" t="s">
        <v>14</v>
      </c>
      <c r="B77" s="121"/>
      <c r="C77" s="121"/>
      <c r="D77" s="121"/>
      <c r="E77" s="121"/>
      <c r="F77" s="121"/>
      <c r="G77" s="121"/>
      <c r="H77" s="121"/>
      <c r="I77" s="121"/>
    </row>
    <row r="78" spans="1:9" ht="21" customHeight="1" x14ac:dyDescent="0.25">
      <c r="A78" s="131" t="s">
        <v>13</v>
      </c>
      <c r="B78" s="131"/>
      <c r="C78" s="131"/>
      <c r="D78" s="131"/>
      <c r="E78" s="131"/>
      <c r="F78" s="131"/>
      <c r="G78" s="131"/>
      <c r="H78" s="131"/>
      <c r="I78" s="131"/>
    </row>
    <row r="79" spans="1:9" ht="12" customHeight="1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ht="47.45" customHeight="1" x14ac:dyDescent="0.25">
      <c r="A80" s="132" t="s">
        <v>12</v>
      </c>
      <c r="B80" s="133"/>
      <c r="C80" s="132" t="s">
        <v>11</v>
      </c>
      <c r="D80" s="134"/>
      <c r="E80" s="134"/>
      <c r="F80" s="134"/>
      <c r="G80" s="134"/>
      <c r="H80" s="134"/>
      <c r="I80" s="133"/>
    </row>
    <row r="81" spans="1:9" ht="18.75" customHeight="1" x14ac:dyDescent="0.25">
      <c r="A81" s="73" t="s">
        <v>10</v>
      </c>
      <c r="B81" s="74"/>
      <c r="C81" s="75">
        <v>36491</v>
      </c>
      <c r="D81" s="76"/>
      <c r="E81" s="77"/>
      <c r="F81" s="78" t="s">
        <v>5</v>
      </c>
      <c r="G81" s="79"/>
      <c r="H81" s="6" t="s">
        <v>9</v>
      </c>
      <c r="I81" s="7" t="s">
        <v>4</v>
      </c>
    </row>
    <row r="82" spans="1:9" ht="18.75" customHeight="1" x14ac:dyDescent="0.25">
      <c r="A82" s="73" t="s">
        <v>8</v>
      </c>
      <c r="B82" s="74"/>
      <c r="C82" s="75" t="s">
        <v>7</v>
      </c>
      <c r="D82" s="76"/>
      <c r="E82" s="77"/>
      <c r="F82" s="78" t="s">
        <v>5</v>
      </c>
      <c r="G82" s="79"/>
      <c r="H82" s="6" t="s">
        <v>7</v>
      </c>
      <c r="I82" s="5" t="s">
        <v>4</v>
      </c>
    </row>
    <row r="83" spans="1:9" ht="36" customHeight="1" x14ac:dyDescent="0.25">
      <c r="A83" s="80" t="s">
        <v>6</v>
      </c>
      <c r="B83" s="81"/>
      <c r="C83" s="50">
        <v>19034035</v>
      </c>
      <c r="D83" s="51"/>
      <c r="E83" s="52"/>
      <c r="F83" s="53" t="s">
        <v>5</v>
      </c>
      <c r="G83" s="54"/>
      <c r="H83" s="4">
        <v>5</v>
      </c>
      <c r="I83" s="4" t="s">
        <v>4</v>
      </c>
    </row>
    <row r="84" spans="1:9" ht="59.45" customHeight="1" x14ac:dyDescent="0.25">
      <c r="A84" s="55" t="s">
        <v>3</v>
      </c>
      <c r="B84" s="55"/>
      <c r="C84" s="56" t="s">
        <v>2</v>
      </c>
      <c r="D84" s="56"/>
      <c r="E84" s="56"/>
      <c r="F84" s="56"/>
      <c r="G84" s="56"/>
      <c r="H84" s="56"/>
      <c r="I84" s="56"/>
    </row>
    <row r="85" spans="1:9" ht="29.25" customHeight="1" x14ac:dyDescent="0.3">
      <c r="A85" s="47" t="s">
        <v>1</v>
      </c>
      <c r="B85" s="47"/>
      <c r="C85" s="47"/>
      <c r="D85" s="47"/>
      <c r="E85" s="47"/>
      <c r="F85" s="47"/>
      <c r="G85" s="47"/>
      <c r="H85" s="47"/>
      <c r="I85" s="47"/>
    </row>
    <row r="86" spans="1:9" ht="28.15" customHeight="1" x14ac:dyDescent="0.3">
      <c r="A86" s="48" t="s">
        <v>0</v>
      </c>
      <c r="B86" s="48"/>
      <c r="C86" s="48"/>
      <c r="D86" s="48"/>
      <c r="E86" s="48"/>
      <c r="F86" s="48"/>
      <c r="G86" s="48"/>
      <c r="H86" s="48"/>
      <c r="I86" s="48"/>
    </row>
    <row r="87" spans="1:9" ht="28.1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</row>
    <row r="88" spans="1:9" ht="18.75" x14ac:dyDescent="0.25">
      <c r="A88" s="49"/>
      <c r="B88" s="49"/>
      <c r="C88" s="49"/>
      <c r="D88" s="49"/>
      <c r="E88" s="49"/>
      <c r="F88" s="49"/>
      <c r="G88" s="49"/>
      <c r="H88" s="49"/>
      <c r="I88" s="49"/>
    </row>
  </sheetData>
  <mergeCells count="103">
    <mergeCell ref="A40:D40"/>
    <mergeCell ref="A39:D39"/>
    <mergeCell ref="A30:D30"/>
    <mergeCell ref="A31:D31"/>
    <mergeCell ref="A32:D32"/>
    <mergeCell ref="A33:D33"/>
    <mergeCell ref="A10:I10"/>
    <mergeCell ref="A12:D12"/>
    <mergeCell ref="E12:F12"/>
    <mergeCell ref="A13:D13"/>
    <mergeCell ref="E13:F13"/>
    <mergeCell ref="A14:D14"/>
    <mergeCell ref="A29:D29"/>
    <mergeCell ref="A34:D34"/>
    <mergeCell ref="A16:I16"/>
    <mergeCell ref="A23:I23"/>
    <mergeCell ref="A25:D25"/>
    <mergeCell ref="A8:I8"/>
    <mergeCell ref="A35:D35"/>
    <mergeCell ref="A36:D36"/>
    <mergeCell ref="A26:D26"/>
    <mergeCell ref="A1:I1"/>
    <mergeCell ref="A3:I3"/>
    <mergeCell ref="A4:I4"/>
    <mergeCell ref="A5:I5"/>
    <mergeCell ref="A6:I6"/>
    <mergeCell ref="E14:F14"/>
    <mergeCell ref="A19:I19"/>
    <mergeCell ref="C20:I20"/>
    <mergeCell ref="C21:I21"/>
    <mergeCell ref="A27:D27"/>
    <mergeCell ref="A28:D28"/>
    <mergeCell ref="A50:D50"/>
    <mergeCell ref="F50:G50"/>
    <mergeCell ref="A52:D52"/>
    <mergeCell ref="F52:G52"/>
    <mergeCell ref="A53:D53"/>
    <mergeCell ref="F53:G53"/>
    <mergeCell ref="A41:E41"/>
    <mergeCell ref="A43:I43"/>
    <mergeCell ref="A44:I44"/>
    <mergeCell ref="A45:I45"/>
    <mergeCell ref="A46:I46"/>
    <mergeCell ref="A49:D49"/>
    <mergeCell ref="F49:G49"/>
    <mergeCell ref="A51:D51"/>
    <mergeCell ref="F51:G51"/>
    <mergeCell ref="A65:I65"/>
    <mergeCell ref="A67:I67"/>
    <mergeCell ref="A57:D57"/>
    <mergeCell ref="F57:G57"/>
    <mergeCell ref="A58:D58"/>
    <mergeCell ref="F58:G58"/>
    <mergeCell ref="A59:D59"/>
    <mergeCell ref="F59:G59"/>
    <mergeCell ref="A54:D54"/>
    <mergeCell ref="F54:G54"/>
    <mergeCell ref="A55:D55"/>
    <mergeCell ref="F55:G55"/>
    <mergeCell ref="A56:D56"/>
    <mergeCell ref="F56:G56"/>
    <mergeCell ref="A37:D37"/>
    <mergeCell ref="A38:D38"/>
    <mergeCell ref="A88:I88"/>
    <mergeCell ref="A81:B81"/>
    <mergeCell ref="C81:E81"/>
    <mergeCell ref="F81:G81"/>
    <mergeCell ref="A82:B82"/>
    <mergeCell ref="C82:E82"/>
    <mergeCell ref="F82:G82"/>
    <mergeCell ref="A83:B83"/>
    <mergeCell ref="A68:I68"/>
    <mergeCell ref="A69:B69"/>
    <mergeCell ref="C69:I69"/>
    <mergeCell ref="A70:B70"/>
    <mergeCell ref="C70:E70"/>
    <mergeCell ref="F70:G70"/>
    <mergeCell ref="A60:D60"/>
    <mergeCell ref="F60:G60"/>
    <mergeCell ref="A71:B71"/>
    <mergeCell ref="C71:E71"/>
    <mergeCell ref="F71:G71"/>
    <mergeCell ref="A61:E61"/>
    <mergeCell ref="F61:G61"/>
    <mergeCell ref="A63:I63"/>
    <mergeCell ref="A85:I85"/>
    <mergeCell ref="A86:I86"/>
    <mergeCell ref="A87:I87"/>
    <mergeCell ref="C83:E83"/>
    <mergeCell ref="F83:G83"/>
    <mergeCell ref="A84:B84"/>
    <mergeCell ref="C84:I84"/>
    <mergeCell ref="A72:B72"/>
    <mergeCell ref="C72:E72"/>
    <mergeCell ref="F72:G72"/>
    <mergeCell ref="C73:E73"/>
    <mergeCell ref="F73:I73"/>
    <mergeCell ref="A73:B73"/>
    <mergeCell ref="A75:I75"/>
    <mergeCell ref="A77:I77"/>
    <mergeCell ref="A78:I78"/>
    <mergeCell ref="A80:B80"/>
    <mergeCell ref="C80:I80"/>
  </mergeCells>
  <pageMargins left="0.70866141732283472" right="0.31496062992125984" top="0.19685039370078741" bottom="0.19685039370078741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30.12.2020</vt:lpstr>
      <vt:lpstr>'30.12.2020'!OLE_LINK13</vt:lpstr>
      <vt:lpstr>'30.12.2020'!OLE_LINK14</vt:lpstr>
      <vt:lpstr>'30.12.2020'!OLE_LINK2</vt:lpstr>
      <vt:lpstr>'30.12.2020'!OLE_LINK3</vt:lpstr>
      <vt:lpstr>'30.12.2020'!OLE_LINK6</vt:lpstr>
      <vt:lpstr>'30.12.2020'!Область_печати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Никишина Н.В</cp:lastModifiedBy>
  <cp:lastPrinted>2021-01-13T05:28:22Z</cp:lastPrinted>
  <dcterms:created xsi:type="dcterms:W3CDTF">2021-01-12T15:18:53Z</dcterms:created>
  <dcterms:modified xsi:type="dcterms:W3CDTF">2021-01-13T05:28:27Z</dcterms:modified>
</cp:coreProperties>
</file>