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Калинин\На сайт!!!\Материалы к проекту решения об исполнении бюджета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Документ!$A$8:$O$51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G10" i="2" l="1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9" i="2"/>
  <c r="D16" i="2"/>
  <c r="E16" i="2"/>
  <c r="C49" i="2" l="1"/>
  <c r="C46" i="2"/>
  <c r="C51" i="2" s="1"/>
  <c r="C42" i="2"/>
  <c r="C40" i="2"/>
  <c r="C34" i="2"/>
  <c r="C32" i="2"/>
  <c r="C27" i="2"/>
  <c r="C22" i="2"/>
  <c r="C18" i="2"/>
  <c r="C16" i="2"/>
  <c r="C9" i="2"/>
</calcChain>
</file>

<file path=xl/sharedStrings.xml><?xml version="1.0" encoding="utf-8"?>
<sst xmlns="http://schemas.openxmlformats.org/spreadsheetml/2006/main" count="95" uniqueCount="95">
  <si>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</si>
  <si>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</si>
  <si>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</si>
  <si>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</si>
  <si>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</si>
  <si>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</si>
  <si>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</si>
  <si>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</si>
  <si>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</si>
  <si>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</si>
  <si>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</si>
  <si>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</si>
  <si>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</si>
  <si>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</si>
  <si>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</si>
  <si>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</si>
  <si>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</si>
  <si>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</si>
  <si>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</si>
  <si>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</si>
  <si>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</si>
  <si>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</si>
  <si>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</si>
  <si>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</si>
  <si>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</si>
  <si>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</si>
  <si>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</si>
  <si>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</si>
  <si>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</si>
  <si>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</si>
  <si>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</si>
  <si>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</si>
  <si>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</si>
  <si>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</si>
  <si>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</si>
  <si>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</si>
  <si>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</si>
  <si>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</si>
  <si>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</si>
  <si>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</si>
  <si>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</si>
  <si>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</si>
  <si>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</si>
  <si>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</si>
  <si>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</si>
  <si>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</si>
  <si>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</si>
  <si>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</si>
  <si>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</si>
  <si>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</si>
  <si>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</si>
  <si>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</si>
  <si>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</si>
  <si>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</si>
  <si>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</si>
  <si>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</si>
  <si>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</si>
  <si>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</si>
  <si>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</si>
  <si>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</si>
  <si>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</si>
  <si>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</si>
  <si>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</si>
  <si>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</si>
  <si>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</si>
  <si>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</si>
  <si>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</si>
  <si>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</si>
  <si>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</si>
  <si>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</si>
  <si>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</si>
  <si>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</si>
  <si>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</si>
  <si>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</si>
  <si>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</si>
  <si>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</si>
  <si>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</si>
  <si>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</si>
  <si>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</si>
  <si>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</si>
  <si>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</si>
  <si>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</si>
  <si>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</si>
  <si>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</si>
  <si>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</si>
  <si>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</si>
  <si>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</si>
  <si>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</si>
  <si>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Утверждено Решением Совета депутатов ЗАТО Видяево "О бюджете ЗАТО Видяево на 2018 год и на плановый период 2019 и 2020 годов"</t>
  </si>
  <si>
    <t>Уточненный план</t>
  </si>
  <si>
    <t>Исполнено за 2018 года</t>
  </si>
  <si>
    <t>Отклонение исполнения от первоначальных бюджетных ассигнований</t>
  </si>
  <si>
    <t xml:space="preserve">Сумма </t>
  </si>
  <si>
    <t>%</t>
  </si>
  <si>
    <t>Сведения о фактически произведенных расходах по разделам и подразделам классификации расходов бюджета ЗАТО Видяево в сравнении с первоначально утвержденными решениями о бюджете значениями и с уточненными значениями с учетом внесенных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</si>
</sst>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2" xfId="10" quotePrefix="1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NumberFormat="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0" fontId="1" fillId="5" borderId="9" xfId="7" applyFill="1" applyBorder="1" applyAlignment="1" applyProtection="1">
      <alignment horizontal="center" vertical="center" wrapText="1"/>
      <protection locked="0"/>
    </xf>
    <xf numFmtId="0" fontId="1" fillId="5" borderId="10" xfId="7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7" fillId="0" borderId="1" xfId="3" applyNumberFormat="1" applyFont="1" applyAlignment="1" applyProtection="1">
      <alignment horizontal="center" wrapText="1"/>
    </xf>
    <xf numFmtId="0" fontId="7" fillId="0" borderId="1" xfId="3" applyFont="1" applyAlignment="1">
      <alignment horizontal="center" wrapText="1"/>
    </xf>
    <xf numFmtId="0" fontId="0" fillId="0" borderId="0" xfId="0" applyAlignment="1"/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7" xfId="7" applyNumberFormat="1" applyFill="1" applyBorder="1" applyAlignment="1" applyProtection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workbookViewId="0">
      <pane ySplit="8" topLeftCell="A9" activePane="bottomLeft" state="frozen"/>
      <selection pane="bottomLeft" activeCell="A2" sqref="A2:G4"/>
    </sheetView>
  </sheetViews>
  <sheetFormatPr defaultRowHeight="15" outlineLevelRow="1" x14ac:dyDescent="0.25"/>
  <cols>
    <col min="1" max="1" width="10.42578125" style="1" customWidth="1"/>
    <col min="2" max="2" width="50.7109375" style="1" customWidth="1"/>
    <col min="3" max="3" width="20.140625" style="18" customWidth="1"/>
    <col min="4" max="4" width="16" style="18" customWidth="1"/>
    <col min="5" max="5" width="13.28515625" style="18" customWidth="1"/>
    <col min="6" max="6" width="15.28515625" style="22" customWidth="1"/>
    <col min="7" max="7" width="12.7109375" style="22" customWidth="1"/>
    <col min="8" max="13" width="0.140625" style="1" customWidth="1"/>
    <col min="14" max="14" width="8.85546875" style="1" customWidth="1"/>
    <col min="15" max="16384" width="9.140625" style="1"/>
  </cols>
  <sheetData>
    <row r="1" spans="1:15" x14ac:dyDescent="0.25">
      <c r="A1" s="25"/>
      <c r="B1" s="26"/>
      <c r="C1" s="26"/>
      <c r="D1" s="26"/>
      <c r="E1" s="26"/>
      <c r="F1" s="26"/>
      <c r="G1" s="26"/>
      <c r="H1" s="2"/>
      <c r="I1" s="2"/>
      <c r="J1" s="2"/>
      <c r="K1" s="2"/>
      <c r="L1" s="2"/>
      <c r="M1" s="2"/>
      <c r="N1" s="2"/>
    </row>
    <row r="2" spans="1:15" ht="15.95" customHeight="1" x14ac:dyDescent="0.25">
      <c r="A2" s="29" t="s">
        <v>94</v>
      </c>
      <c r="B2" s="30"/>
      <c r="C2" s="30"/>
      <c r="D2" s="30"/>
      <c r="E2" s="30"/>
      <c r="F2" s="30"/>
      <c r="G2" s="30"/>
      <c r="H2" s="3"/>
      <c r="I2" s="3"/>
      <c r="J2" s="3"/>
      <c r="K2" s="3"/>
      <c r="L2" s="3"/>
      <c r="M2" s="3"/>
      <c r="N2" s="3"/>
    </row>
    <row r="3" spans="1:15" ht="15.75" customHeight="1" x14ac:dyDescent="0.25">
      <c r="A3" s="31"/>
      <c r="B3" s="31"/>
      <c r="C3" s="31"/>
      <c r="D3" s="31"/>
      <c r="E3" s="31"/>
      <c r="F3" s="31"/>
      <c r="G3" s="31"/>
      <c r="H3" s="3"/>
      <c r="I3" s="3"/>
      <c r="J3" s="3"/>
      <c r="K3" s="3"/>
      <c r="L3" s="3"/>
      <c r="M3" s="3"/>
      <c r="N3" s="3"/>
    </row>
    <row r="4" spans="1:15" x14ac:dyDescent="0.25">
      <c r="A4" s="31"/>
      <c r="B4" s="31"/>
      <c r="C4" s="31"/>
      <c r="D4" s="31"/>
      <c r="E4" s="31"/>
      <c r="F4" s="31"/>
      <c r="G4" s="31"/>
      <c r="H4" s="4"/>
      <c r="I4" s="4"/>
      <c r="J4" s="4"/>
      <c r="K4" s="4"/>
      <c r="L4" s="4"/>
      <c r="M4" s="4"/>
      <c r="N4" s="4"/>
    </row>
    <row r="5" spans="1:15" ht="12.75" customHeight="1" x14ac:dyDescent="0.25">
      <c r="A5" s="27" t="s">
        <v>0</v>
      </c>
      <c r="B5" s="28"/>
      <c r="C5" s="28"/>
      <c r="D5" s="28"/>
      <c r="E5" s="28"/>
      <c r="F5" s="28"/>
      <c r="G5" s="28"/>
      <c r="H5" s="5"/>
      <c r="I5" s="5"/>
      <c r="J5" s="5"/>
      <c r="K5" s="5"/>
      <c r="L5" s="5"/>
      <c r="M5" s="5"/>
      <c r="N5" s="5"/>
    </row>
    <row r="6" spans="1:15" ht="41.25" customHeight="1" x14ac:dyDescent="0.25">
      <c r="A6" s="34" t="s">
        <v>1</v>
      </c>
      <c r="B6" s="34" t="s">
        <v>2</v>
      </c>
      <c r="C6" s="36" t="s">
        <v>88</v>
      </c>
      <c r="D6" s="36" t="s">
        <v>89</v>
      </c>
      <c r="E6" s="36" t="s">
        <v>90</v>
      </c>
      <c r="F6" s="38" t="s">
        <v>91</v>
      </c>
      <c r="G6" s="39"/>
      <c r="H6" s="6"/>
      <c r="I6" s="2"/>
      <c r="J6" s="2"/>
      <c r="K6" s="2"/>
      <c r="L6" s="2"/>
      <c r="M6" s="2"/>
      <c r="N6" s="2"/>
    </row>
    <row r="7" spans="1:15" ht="64.5" customHeight="1" x14ac:dyDescent="0.25">
      <c r="A7" s="35"/>
      <c r="B7" s="35"/>
      <c r="C7" s="37"/>
      <c r="D7" s="37"/>
      <c r="E7" s="37"/>
      <c r="F7" s="23" t="s">
        <v>92</v>
      </c>
      <c r="G7" s="24" t="s">
        <v>93</v>
      </c>
      <c r="H7" s="6"/>
      <c r="I7" s="2"/>
      <c r="J7" s="2"/>
      <c r="K7" s="2"/>
      <c r="L7" s="2"/>
      <c r="M7" s="2"/>
      <c r="N7" s="2"/>
    </row>
    <row r="8" spans="1:15" ht="12.75" customHeight="1" x14ac:dyDescent="0.25">
      <c r="A8" s="7">
        <v>1</v>
      </c>
      <c r="B8" s="7">
        <v>2</v>
      </c>
      <c r="C8" s="13">
        <v>3</v>
      </c>
      <c r="D8" s="13">
        <v>3</v>
      </c>
      <c r="E8" s="13">
        <v>4</v>
      </c>
      <c r="F8" s="19">
        <v>5</v>
      </c>
      <c r="G8" s="19">
        <v>6</v>
      </c>
      <c r="H8" s="6"/>
      <c r="I8" s="2"/>
      <c r="J8" s="2"/>
      <c r="K8" s="2"/>
      <c r="L8" s="2"/>
      <c r="M8" s="2"/>
      <c r="N8" s="2"/>
    </row>
    <row r="9" spans="1:15" x14ac:dyDescent="0.25">
      <c r="A9" s="12" t="s">
        <v>3</v>
      </c>
      <c r="B9" s="12" t="s">
        <v>4</v>
      </c>
      <c r="C9" s="14">
        <f>C10+C11+C12+C13+C14+C15</f>
        <v>72266143.659999996</v>
      </c>
      <c r="D9" s="14">
        <v>67326124.209999993</v>
      </c>
      <c r="E9" s="14">
        <v>65968622.719999999</v>
      </c>
      <c r="F9" s="14">
        <f>E9-C9</f>
        <v>-6297520.9399999976</v>
      </c>
      <c r="G9" s="14">
        <f>F9/C9*100</f>
        <v>-8.7143448107993287</v>
      </c>
      <c r="H9" s="6"/>
      <c r="I9" s="2"/>
      <c r="J9" s="2"/>
      <c r="K9" s="2"/>
      <c r="L9" s="2"/>
      <c r="M9" s="2"/>
      <c r="N9" s="2"/>
      <c r="O9" s="2"/>
    </row>
    <row r="10" spans="1:15" ht="38.25" outlineLevel="1" x14ac:dyDescent="0.25">
      <c r="A10" s="8" t="s">
        <v>5</v>
      </c>
      <c r="B10" s="8" t="s">
        <v>6</v>
      </c>
      <c r="C10" s="15">
        <v>2390004</v>
      </c>
      <c r="D10" s="15">
        <v>2380693.2400000002</v>
      </c>
      <c r="E10" s="15">
        <v>2380693.2400000002</v>
      </c>
      <c r="F10" s="20">
        <f t="shared" ref="F10:F51" si="0">E10-C10</f>
        <v>-9310.7599999997765</v>
      </c>
      <c r="G10" s="20">
        <f t="shared" ref="G10:G51" si="1">F10/C10*100</f>
        <v>-0.38957089611564566</v>
      </c>
      <c r="H10" s="6"/>
      <c r="I10" s="2"/>
      <c r="J10" s="2"/>
      <c r="K10" s="2"/>
      <c r="L10" s="2"/>
      <c r="M10" s="2"/>
      <c r="N10" s="2"/>
      <c r="O10" s="2"/>
    </row>
    <row r="11" spans="1:15" ht="51" outlineLevel="1" x14ac:dyDescent="0.25">
      <c r="A11" s="8" t="s">
        <v>7</v>
      </c>
      <c r="B11" s="8" t="s">
        <v>8</v>
      </c>
      <c r="C11" s="15">
        <v>6378964</v>
      </c>
      <c r="D11" s="15">
        <v>6640367.1299999999</v>
      </c>
      <c r="E11" s="15">
        <v>6631963.9500000002</v>
      </c>
      <c r="F11" s="20">
        <f t="shared" si="0"/>
        <v>252999.95000000019</v>
      </c>
      <c r="G11" s="20">
        <f t="shared" si="1"/>
        <v>3.9661604925188505</v>
      </c>
      <c r="H11" s="6"/>
      <c r="I11" s="2"/>
      <c r="J11" s="2"/>
      <c r="K11" s="2"/>
      <c r="L11" s="2"/>
      <c r="M11" s="2"/>
      <c r="N11" s="2"/>
      <c r="O11" s="2"/>
    </row>
    <row r="12" spans="1:15" ht="51" outlineLevel="1" x14ac:dyDescent="0.25">
      <c r="A12" s="8" t="s">
        <v>9</v>
      </c>
      <c r="B12" s="8" t="s">
        <v>10</v>
      </c>
      <c r="C12" s="15">
        <v>33450032</v>
      </c>
      <c r="D12" s="15">
        <v>33793972.369999997</v>
      </c>
      <c r="E12" s="15">
        <v>33787440.049999997</v>
      </c>
      <c r="F12" s="20">
        <f t="shared" si="0"/>
        <v>337408.04999999702</v>
      </c>
      <c r="G12" s="20">
        <f t="shared" si="1"/>
        <v>1.0086927570054254</v>
      </c>
      <c r="H12" s="6"/>
      <c r="I12" s="2"/>
      <c r="J12" s="2"/>
      <c r="K12" s="2"/>
      <c r="L12" s="2"/>
      <c r="M12" s="2"/>
      <c r="N12" s="2"/>
      <c r="O12" s="2"/>
    </row>
    <row r="13" spans="1:15" outlineLevel="1" x14ac:dyDescent="0.25">
      <c r="A13" s="8" t="s">
        <v>11</v>
      </c>
      <c r="B13" s="8" t="s">
        <v>12</v>
      </c>
      <c r="C13" s="15">
        <v>0</v>
      </c>
      <c r="D13" s="15">
        <v>3302.5</v>
      </c>
      <c r="E13" s="15">
        <v>3302.5</v>
      </c>
      <c r="F13" s="20">
        <f t="shared" si="0"/>
        <v>3302.5</v>
      </c>
      <c r="G13" s="20"/>
      <c r="H13" s="6"/>
      <c r="I13" s="2"/>
      <c r="J13" s="2"/>
      <c r="K13" s="2"/>
      <c r="L13" s="2"/>
      <c r="M13" s="2"/>
      <c r="N13" s="2"/>
      <c r="O13" s="2"/>
    </row>
    <row r="14" spans="1:15" outlineLevel="1" x14ac:dyDescent="0.25">
      <c r="A14" s="8" t="s">
        <v>13</v>
      </c>
      <c r="B14" s="8" t="s">
        <v>14</v>
      </c>
      <c r="C14" s="15">
        <v>1000000</v>
      </c>
      <c r="D14" s="15">
        <v>1000000</v>
      </c>
      <c r="E14" s="15">
        <v>0</v>
      </c>
      <c r="F14" s="20">
        <f t="shared" si="0"/>
        <v>-1000000</v>
      </c>
      <c r="G14" s="20">
        <f t="shared" si="1"/>
        <v>-100</v>
      </c>
      <c r="H14" s="6"/>
      <c r="I14" s="2"/>
      <c r="J14" s="2"/>
      <c r="K14" s="2"/>
      <c r="L14" s="2"/>
      <c r="M14" s="2"/>
      <c r="N14" s="2"/>
      <c r="O14" s="2"/>
    </row>
    <row r="15" spans="1:15" outlineLevel="1" x14ac:dyDescent="0.25">
      <c r="A15" s="8" t="s">
        <v>15</v>
      </c>
      <c r="B15" s="8" t="s">
        <v>16</v>
      </c>
      <c r="C15" s="15">
        <v>29047143.66</v>
      </c>
      <c r="D15" s="15">
        <v>23507788.969999999</v>
      </c>
      <c r="E15" s="15">
        <v>23165222.98</v>
      </c>
      <c r="F15" s="20">
        <f t="shared" si="0"/>
        <v>-5881920.6799999997</v>
      </c>
      <c r="G15" s="20">
        <f t="shared" si="1"/>
        <v>-20.249566528291133</v>
      </c>
      <c r="H15" s="6"/>
      <c r="I15" s="2"/>
      <c r="J15" s="2"/>
      <c r="K15" s="2"/>
      <c r="L15" s="2"/>
      <c r="M15" s="2"/>
      <c r="N15" s="2"/>
      <c r="O15" s="2"/>
    </row>
    <row r="16" spans="1:15" x14ac:dyDescent="0.25">
      <c r="A16" s="12" t="s">
        <v>17</v>
      </c>
      <c r="B16" s="12" t="s">
        <v>18</v>
      </c>
      <c r="C16" s="14">
        <f>C17</f>
        <v>317200</v>
      </c>
      <c r="D16" s="14">
        <f t="shared" ref="D16:E16" si="2">D17</f>
        <v>375400</v>
      </c>
      <c r="E16" s="14">
        <f t="shared" si="2"/>
        <v>375400</v>
      </c>
      <c r="F16" s="14">
        <f t="shared" si="0"/>
        <v>58200</v>
      </c>
      <c r="G16" s="14">
        <f t="shared" si="1"/>
        <v>18.348045397225725</v>
      </c>
      <c r="H16" s="6"/>
      <c r="I16" s="2"/>
      <c r="J16" s="2"/>
      <c r="K16" s="2"/>
      <c r="L16" s="2"/>
      <c r="M16" s="2"/>
      <c r="N16" s="2"/>
      <c r="O16" s="2"/>
    </row>
    <row r="17" spans="1:15" outlineLevel="1" x14ac:dyDescent="0.25">
      <c r="A17" s="8" t="s">
        <v>19</v>
      </c>
      <c r="B17" s="8" t="s">
        <v>20</v>
      </c>
      <c r="C17" s="15">
        <v>317200</v>
      </c>
      <c r="D17" s="15">
        <v>375400</v>
      </c>
      <c r="E17" s="15">
        <v>375400</v>
      </c>
      <c r="F17" s="20">
        <f t="shared" si="0"/>
        <v>58200</v>
      </c>
      <c r="G17" s="20">
        <f t="shared" si="1"/>
        <v>18.348045397225725</v>
      </c>
      <c r="H17" s="6"/>
      <c r="I17" s="2"/>
      <c r="J17" s="2"/>
      <c r="K17" s="2"/>
      <c r="L17" s="2"/>
      <c r="M17" s="2"/>
      <c r="N17" s="2"/>
      <c r="O17" s="2"/>
    </row>
    <row r="18" spans="1:15" ht="25.5" x14ac:dyDescent="0.25">
      <c r="A18" s="12" t="s">
        <v>21</v>
      </c>
      <c r="B18" s="12" t="s">
        <v>22</v>
      </c>
      <c r="C18" s="14">
        <f>C19+C20+C21</f>
        <v>16374839.720000001</v>
      </c>
      <c r="D18" s="14">
        <v>16470115.52</v>
      </c>
      <c r="E18" s="14">
        <v>16092159.48</v>
      </c>
      <c r="F18" s="14">
        <f t="shared" si="0"/>
        <v>-282680.24000000022</v>
      </c>
      <c r="G18" s="14">
        <f t="shared" si="1"/>
        <v>-1.7263084392498727</v>
      </c>
      <c r="H18" s="6"/>
      <c r="I18" s="2"/>
      <c r="J18" s="2"/>
      <c r="K18" s="2"/>
      <c r="L18" s="2"/>
      <c r="M18" s="2"/>
      <c r="N18" s="2"/>
      <c r="O18" s="2"/>
    </row>
    <row r="19" spans="1:15" outlineLevel="1" x14ac:dyDescent="0.25">
      <c r="A19" s="8" t="s">
        <v>23</v>
      </c>
      <c r="B19" s="8" t="s">
        <v>24</v>
      </c>
      <c r="C19" s="15">
        <v>565195</v>
      </c>
      <c r="D19" s="15">
        <v>557860.80000000005</v>
      </c>
      <c r="E19" s="15">
        <v>557860.80000000005</v>
      </c>
      <c r="F19" s="20">
        <f t="shared" si="0"/>
        <v>-7334.1999999999534</v>
      </c>
      <c r="G19" s="20">
        <f t="shared" si="1"/>
        <v>-1.2976406373021618</v>
      </c>
      <c r="H19" s="6"/>
      <c r="I19" s="2"/>
      <c r="J19" s="2"/>
      <c r="K19" s="2"/>
      <c r="L19" s="2"/>
      <c r="M19" s="2"/>
      <c r="N19" s="2"/>
      <c r="O19" s="2"/>
    </row>
    <row r="20" spans="1:15" ht="38.25" outlineLevel="1" x14ac:dyDescent="0.25">
      <c r="A20" s="8" t="s">
        <v>25</v>
      </c>
      <c r="B20" s="8" t="s">
        <v>26</v>
      </c>
      <c r="C20" s="15">
        <v>15563644.720000001</v>
      </c>
      <c r="D20" s="15">
        <v>15666254.720000001</v>
      </c>
      <c r="E20" s="15">
        <v>15288900.68</v>
      </c>
      <c r="F20" s="20">
        <f t="shared" si="0"/>
        <v>-274744.04000000097</v>
      </c>
      <c r="G20" s="20">
        <f t="shared" si="1"/>
        <v>-1.7652937017184813</v>
      </c>
      <c r="H20" s="6"/>
      <c r="I20" s="2"/>
      <c r="J20" s="2"/>
      <c r="K20" s="2"/>
      <c r="L20" s="2"/>
      <c r="M20" s="2"/>
      <c r="N20" s="2"/>
      <c r="O20" s="2"/>
    </row>
    <row r="21" spans="1:15" ht="25.5" outlineLevel="1" x14ac:dyDescent="0.25">
      <c r="A21" s="8" t="s">
        <v>27</v>
      </c>
      <c r="B21" s="8" t="s">
        <v>28</v>
      </c>
      <c r="C21" s="15">
        <v>246000</v>
      </c>
      <c r="D21" s="15">
        <v>246000</v>
      </c>
      <c r="E21" s="15">
        <v>245398</v>
      </c>
      <c r="F21" s="20">
        <f t="shared" si="0"/>
        <v>-602</v>
      </c>
      <c r="G21" s="20">
        <f t="shared" si="1"/>
        <v>-0.24471544715447155</v>
      </c>
      <c r="H21" s="6"/>
      <c r="I21" s="2"/>
      <c r="J21" s="2"/>
      <c r="K21" s="2"/>
      <c r="L21" s="2"/>
      <c r="M21" s="2"/>
      <c r="N21" s="2"/>
      <c r="O21" s="2"/>
    </row>
    <row r="22" spans="1:15" x14ac:dyDescent="0.25">
      <c r="A22" s="12" t="s">
        <v>29</v>
      </c>
      <c r="B22" s="12" t="s">
        <v>30</v>
      </c>
      <c r="C22" s="14">
        <f>C23+C24+C25+C26</f>
        <v>18572905.259999998</v>
      </c>
      <c r="D22" s="14">
        <v>10823137.220000001</v>
      </c>
      <c r="E22" s="14">
        <v>10794977.699999999</v>
      </c>
      <c r="F22" s="14">
        <f t="shared" si="0"/>
        <v>-7777927.5599999987</v>
      </c>
      <c r="G22" s="14">
        <f t="shared" si="1"/>
        <v>-41.877818527137627</v>
      </c>
      <c r="H22" s="6"/>
      <c r="I22" s="2"/>
      <c r="J22" s="2"/>
      <c r="K22" s="2"/>
      <c r="L22" s="2"/>
      <c r="M22" s="2"/>
      <c r="N22" s="2"/>
      <c r="O22" s="2"/>
    </row>
    <row r="23" spans="1:15" outlineLevel="1" x14ac:dyDescent="0.25">
      <c r="A23" s="8" t="s">
        <v>31</v>
      </c>
      <c r="B23" s="8" t="s">
        <v>32</v>
      </c>
      <c r="C23" s="15">
        <v>119498</v>
      </c>
      <c r="D23" s="15">
        <v>180384.8</v>
      </c>
      <c r="E23" s="15">
        <v>153324</v>
      </c>
      <c r="F23" s="20">
        <f t="shared" si="0"/>
        <v>33826</v>
      </c>
      <c r="G23" s="20">
        <f t="shared" si="1"/>
        <v>28.306749903764079</v>
      </c>
      <c r="H23" s="6"/>
      <c r="I23" s="2"/>
      <c r="J23" s="2"/>
      <c r="K23" s="2"/>
      <c r="L23" s="2"/>
      <c r="M23" s="2"/>
      <c r="N23" s="2"/>
      <c r="O23" s="2"/>
    </row>
    <row r="24" spans="1:15" outlineLevel="1" x14ac:dyDescent="0.25">
      <c r="A24" s="8" t="s">
        <v>33</v>
      </c>
      <c r="B24" s="8" t="s">
        <v>34</v>
      </c>
      <c r="C24" s="15">
        <v>10379280</v>
      </c>
      <c r="D24" s="15">
        <v>10379280</v>
      </c>
      <c r="E24" s="15">
        <v>10379280</v>
      </c>
      <c r="F24" s="20">
        <f t="shared" si="0"/>
        <v>0</v>
      </c>
      <c r="G24" s="20">
        <f t="shared" si="1"/>
        <v>0</v>
      </c>
      <c r="H24" s="6"/>
      <c r="I24" s="2"/>
      <c r="J24" s="2"/>
      <c r="K24" s="2"/>
      <c r="L24" s="2"/>
      <c r="M24" s="2"/>
      <c r="N24" s="2"/>
      <c r="O24" s="2"/>
    </row>
    <row r="25" spans="1:15" outlineLevel="1" x14ac:dyDescent="0.25">
      <c r="A25" s="8" t="s">
        <v>35</v>
      </c>
      <c r="B25" s="8" t="s">
        <v>36</v>
      </c>
      <c r="C25" s="15">
        <v>14692</v>
      </c>
      <c r="D25" s="15">
        <v>14264.17</v>
      </c>
      <c r="E25" s="15">
        <v>14264.17</v>
      </c>
      <c r="F25" s="20">
        <f t="shared" si="0"/>
        <v>-427.82999999999993</v>
      </c>
      <c r="G25" s="20">
        <f t="shared" si="1"/>
        <v>-2.9119929213177236</v>
      </c>
      <c r="H25" s="6"/>
      <c r="I25" s="2"/>
      <c r="J25" s="2"/>
      <c r="K25" s="2"/>
      <c r="L25" s="2"/>
      <c r="M25" s="2"/>
      <c r="N25" s="2"/>
      <c r="O25" s="2"/>
    </row>
    <row r="26" spans="1:15" outlineLevel="1" x14ac:dyDescent="0.25">
      <c r="A26" s="8" t="s">
        <v>37</v>
      </c>
      <c r="B26" s="8" t="s">
        <v>38</v>
      </c>
      <c r="C26" s="15">
        <v>8059435.2599999998</v>
      </c>
      <c r="D26" s="15">
        <v>249208.25</v>
      </c>
      <c r="E26" s="15">
        <v>248109.53</v>
      </c>
      <c r="F26" s="20">
        <f t="shared" si="0"/>
        <v>-7811325.7299999995</v>
      </c>
      <c r="G26" s="20">
        <f t="shared" si="1"/>
        <v>-96.921502288982964</v>
      </c>
      <c r="H26" s="6"/>
      <c r="I26" s="2"/>
      <c r="J26" s="2"/>
      <c r="K26" s="2"/>
      <c r="L26" s="2"/>
      <c r="M26" s="2"/>
      <c r="N26" s="2"/>
      <c r="O26" s="2"/>
    </row>
    <row r="27" spans="1:15" x14ac:dyDescent="0.25">
      <c r="A27" s="12" t="s">
        <v>39</v>
      </c>
      <c r="B27" s="12" t="s">
        <v>40</v>
      </c>
      <c r="C27" s="14">
        <f>C28+C29+C30+C31</f>
        <v>70995921.960000008</v>
      </c>
      <c r="D27" s="14">
        <v>77921544.650000006</v>
      </c>
      <c r="E27" s="14">
        <v>77343493.25</v>
      </c>
      <c r="F27" s="14">
        <f t="shared" si="0"/>
        <v>6347571.2899999917</v>
      </c>
      <c r="G27" s="14">
        <f t="shared" si="1"/>
        <v>8.940754785290757</v>
      </c>
      <c r="H27" s="6"/>
      <c r="I27" s="2"/>
      <c r="J27" s="2"/>
      <c r="K27" s="2"/>
      <c r="L27" s="2"/>
      <c r="M27" s="2"/>
      <c r="N27" s="2"/>
      <c r="O27" s="2"/>
    </row>
    <row r="28" spans="1:15" outlineLevel="1" x14ac:dyDescent="0.25">
      <c r="A28" s="8" t="s">
        <v>41</v>
      </c>
      <c r="B28" s="8" t="s">
        <v>42</v>
      </c>
      <c r="C28" s="15">
        <v>8422758.0500000007</v>
      </c>
      <c r="D28" s="15">
        <v>10496344.02</v>
      </c>
      <c r="E28" s="15">
        <v>10485659.619999999</v>
      </c>
      <c r="F28" s="20">
        <f t="shared" si="0"/>
        <v>2062901.5699999984</v>
      </c>
      <c r="G28" s="20">
        <f t="shared" si="1"/>
        <v>24.49199606297605</v>
      </c>
      <c r="H28" s="6"/>
      <c r="I28" s="2"/>
      <c r="J28" s="2"/>
      <c r="K28" s="2"/>
      <c r="L28" s="2"/>
      <c r="M28" s="2"/>
      <c r="N28" s="2"/>
      <c r="O28" s="2"/>
    </row>
    <row r="29" spans="1:15" outlineLevel="1" x14ac:dyDescent="0.25">
      <c r="A29" s="8" t="s">
        <v>43</v>
      </c>
      <c r="B29" s="8" t="s">
        <v>44</v>
      </c>
      <c r="C29" s="15">
        <v>6251110.9100000001</v>
      </c>
      <c r="D29" s="15">
        <v>6806570.3700000001</v>
      </c>
      <c r="E29" s="15">
        <v>6806570.3700000001</v>
      </c>
      <c r="F29" s="20">
        <f t="shared" si="0"/>
        <v>555459.46</v>
      </c>
      <c r="G29" s="20">
        <f t="shared" si="1"/>
        <v>8.8857719531327266</v>
      </c>
      <c r="H29" s="6"/>
      <c r="I29" s="2"/>
      <c r="J29" s="2"/>
      <c r="K29" s="2"/>
      <c r="L29" s="2"/>
      <c r="M29" s="2"/>
      <c r="N29" s="2"/>
      <c r="O29" s="2"/>
    </row>
    <row r="30" spans="1:15" outlineLevel="1" x14ac:dyDescent="0.25">
      <c r="A30" s="8" t="s">
        <v>45</v>
      </c>
      <c r="B30" s="8" t="s">
        <v>46</v>
      </c>
      <c r="C30" s="15">
        <v>8226790</v>
      </c>
      <c r="D30" s="15">
        <v>9214654</v>
      </c>
      <c r="E30" s="15">
        <v>9165537</v>
      </c>
      <c r="F30" s="20">
        <f t="shared" si="0"/>
        <v>938747</v>
      </c>
      <c r="G30" s="20">
        <f t="shared" si="1"/>
        <v>11.410854051215601</v>
      </c>
      <c r="H30" s="6"/>
      <c r="I30" s="2"/>
      <c r="J30" s="2"/>
      <c r="K30" s="2"/>
      <c r="L30" s="2"/>
      <c r="M30" s="2"/>
      <c r="N30" s="2"/>
      <c r="O30" s="2"/>
    </row>
    <row r="31" spans="1:15" ht="25.5" outlineLevel="1" x14ac:dyDescent="0.25">
      <c r="A31" s="8" t="s">
        <v>47</v>
      </c>
      <c r="B31" s="8" t="s">
        <v>48</v>
      </c>
      <c r="C31" s="15">
        <v>48095263</v>
      </c>
      <c r="D31" s="15">
        <v>51403976.259999998</v>
      </c>
      <c r="E31" s="15">
        <v>50885726.259999998</v>
      </c>
      <c r="F31" s="20">
        <f t="shared" si="0"/>
        <v>2790463.2599999979</v>
      </c>
      <c r="G31" s="20">
        <f t="shared" si="1"/>
        <v>5.8019503084950337</v>
      </c>
      <c r="H31" s="6"/>
      <c r="I31" s="2"/>
      <c r="J31" s="2"/>
      <c r="K31" s="2"/>
      <c r="L31" s="2"/>
      <c r="M31" s="2"/>
      <c r="N31" s="2"/>
      <c r="O31" s="2"/>
    </row>
    <row r="32" spans="1:15" x14ac:dyDescent="0.25">
      <c r="A32" s="12" t="s">
        <v>49</v>
      </c>
      <c r="B32" s="12" t="s">
        <v>50</v>
      </c>
      <c r="C32" s="14">
        <f>C33</f>
        <v>60000</v>
      </c>
      <c r="D32" s="14">
        <v>125529</v>
      </c>
      <c r="E32" s="14">
        <v>125529</v>
      </c>
      <c r="F32" s="14">
        <f t="shared" si="0"/>
        <v>65529</v>
      </c>
      <c r="G32" s="14">
        <f t="shared" si="1"/>
        <v>109.21499999999999</v>
      </c>
      <c r="H32" s="6"/>
      <c r="I32" s="2"/>
      <c r="J32" s="2"/>
      <c r="K32" s="2"/>
      <c r="L32" s="2"/>
      <c r="M32" s="2"/>
      <c r="N32" s="2"/>
      <c r="O32" s="2"/>
    </row>
    <row r="33" spans="1:15" ht="25.5" outlineLevel="1" x14ac:dyDescent="0.25">
      <c r="A33" s="8" t="s">
        <v>51</v>
      </c>
      <c r="B33" s="8" t="s">
        <v>52</v>
      </c>
      <c r="C33" s="15">
        <v>60000</v>
      </c>
      <c r="D33" s="15">
        <v>125529</v>
      </c>
      <c r="E33" s="15">
        <v>125529</v>
      </c>
      <c r="F33" s="20">
        <f t="shared" si="0"/>
        <v>65529</v>
      </c>
      <c r="G33" s="20">
        <f t="shared" si="1"/>
        <v>109.21499999999999</v>
      </c>
      <c r="H33" s="6"/>
      <c r="I33" s="2"/>
      <c r="J33" s="2"/>
      <c r="K33" s="2"/>
      <c r="L33" s="2"/>
      <c r="M33" s="2"/>
      <c r="N33" s="2"/>
      <c r="O33" s="2"/>
    </row>
    <row r="34" spans="1:15" x14ac:dyDescent="0.25">
      <c r="A34" s="12" t="s">
        <v>53</v>
      </c>
      <c r="B34" s="12" t="s">
        <v>54</v>
      </c>
      <c r="C34" s="14">
        <f>C35+C36+C37+C38+C39</f>
        <v>192854812</v>
      </c>
      <c r="D34" s="14">
        <v>212422977.34</v>
      </c>
      <c r="E34" s="14">
        <v>212006796.96000001</v>
      </c>
      <c r="F34" s="14">
        <f t="shared" si="0"/>
        <v>19151984.960000008</v>
      </c>
      <c r="G34" s="14">
        <f t="shared" si="1"/>
        <v>9.9307788908062129</v>
      </c>
      <c r="H34" s="6"/>
      <c r="I34" s="2"/>
      <c r="J34" s="2"/>
      <c r="K34" s="2"/>
      <c r="L34" s="2"/>
      <c r="M34" s="2"/>
      <c r="N34" s="2"/>
      <c r="O34" s="2"/>
    </row>
    <row r="35" spans="1:15" outlineLevel="1" x14ac:dyDescent="0.25">
      <c r="A35" s="8" t="s">
        <v>55</v>
      </c>
      <c r="B35" s="8" t="s">
        <v>56</v>
      </c>
      <c r="C35" s="15">
        <v>74106033.769999996</v>
      </c>
      <c r="D35" s="15">
        <v>84900687.75</v>
      </c>
      <c r="E35" s="15">
        <v>84900687.75</v>
      </c>
      <c r="F35" s="20">
        <f t="shared" si="0"/>
        <v>10794653.980000004</v>
      </c>
      <c r="G35" s="20">
        <f t="shared" si="1"/>
        <v>14.566498071537534</v>
      </c>
      <c r="H35" s="6"/>
      <c r="I35" s="2"/>
      <c r="J35" s="2"/>
      <c r="K35" s="2"/>
      <c r="L35" s="2"/>
      <c r="M35" s="2"/>
      <c r="N35" s="2"/>
      <c r="O35" s="2"/>
    </row>
    <row r="36" spans="1:15" outlineLevel="1" x14ac:dyDescent="0.25">
      <c r="A36" s="8" t="s">
        <v>57</v>
      </c>
      <c r="B36" s="8" t="s">
        <v>58</v>
      </c>
      <c r="C36" s="15">
        <v>81507964.049999997</v>
      </c>
      <c r="D36" s="15">
        <v>83992237.439999998</v>
      </c>
      <c r="E36" s="15">
        <v>83991706.930000007</v>
      </c>
      <c r="F36" s="20">
        <f t="shared" si="0"/>
        <v>2483742.8800000101</v>
      </c>
      <c r="G36" s="20">
        <f t="shared" si="1"/>
        <v>3.0472395046898613</v>
      </c>
      <c r="H36" s="6"/>
      <c r="I36" s="2"/>
      <c r="J36" s="2"/>
      <c r="K36" s="2"/>
      <c r="L36" s="2"/>
      <c r="M36" s="2"/>
      <c r="N36" s="2"/>
      <c r="O36" s="2"/>
    </row>
    <row r="37" spans="1:15" outlineLevel="1" x14ac:dyDescent="0.25">
      <c r="A37" s="8" t="s">
        <v>59</v>
      </c>
      <c r="B37" s="8" t="s">
        <v>60</v>
      </c>
      <c r="C37" s="15">
        <v>23716234.07</v>
      </c>
      <c r="D37" s="15">
        <v>25447225.98</v>
      </c>
      <c r="E37" s="15">
        <v>25447225.98</v>
      </c>
      <c r="F37" s="20">
        <f t="shared" si="0"/>
        <v>1730991.9100000001</v>
      </c>
      <c r="G37" s="20">
        <f t="shared" si="1"/>
        <v>7.2987638125465688</v>
      </c>
      <c r="H37" s="6"/>
      <c r="I37" s="2"/>
      <c r="J37" s="2"/>
      <c r="K37" s="2"/>
      <c r="L37" s="2"/>
      <c r="M37" s="2"/>
      <c r="N37" s="2"/>
      <c r="O37" s="2"/>
    </row>
    <row r="38" spans="1:15" outlineLevel="1" x14ac:dyDescent="0.25">
      <c r="A38" s="8" t="s">
        <v>61</v>
      </c>
      <c r="B38" s="8" t="s">
        <v>62</v>
      </c>
      <c r="C38" s="15">
        <v>781498</v>
      </c>
      <c r="D38" s="15">
        <v>1062426.73</v>
      </c>
      <c r="E38" s="15">
        <v>1062396.73</v>
      </c>
      <c r="F38" s="20">
        <f t="shared" si="0"/>
        <v>280898.73</v>
      </c>
      <c r="G38" s="20">
        <f t="shared" si="1"/>
        <v>35.94362749488802</v>
      </c>
      <c r="H38" s="6"/>
      <c r="I38" s="2"/>
      <c r="J38" s="2"/>
      <c r="K38" s="2"/>
      <c r="L38" s="2"/>
      <c r="M38" s="2"/>
      <c r="N38" s="2"/>
      <c r="O38" s="2"/>
    </row>
    <row r="39" spans="1:15" outlineLevel="1" x14ac:dyDescent="0.25">
      <c r="A39" s="8" t="s">
        <v>63</v>
      </c>
      <c r="B39" s="8" t="s">
        <v>64</v>
      </c>
      <c r="C39" s="15">
        <v>12743082.109999999</v>
      </c>
      <c r="D39" s="15">
        <v>17020399.440000001</v>
      </c>
      <c r="E39" s="15">
        <v>16604779.57</v>
      </c>
      <c r="F39" s="20">
        <f t="shared" si="0"/>
        <v>3861697.4600000009</v>
      </c>
      <c r="G39" s="20">
        <f t="shared" si="1"/>
        <v>30.304265692281575</v>
      </c>
      <c r="H39" s="6"/>
      <c r="I39" s="2"/>
      <c r="J39" s="2"/>
      <c r="K39" s="2"/>
      <c r="L39" s="2"/>
      <c r="M39" s="2"/>
      <c r="N39" s="2"/>
      <c r="O39" s="2"/>
    </row>
    <row r="40" spans="1:15" x14ac:dyDescent="0.25">
      <c r="A40" s="12" t="s">
        <v>65</v>
      </c>
      <c r="B40" s="12" t="s">
        <v>66</v>
      </c>
      <c r="C40" s="14">
        <f>C41</f>
        <v>8560700.5500000007</v>
      </c>
      <c r="D40" s="14">
        <v>8380119.29</v>
      </c>
      <c r="E40" s="14">
        <v>8380119.29</v>
      </c>
      <c r="F40" s="14">
        <f t="shared" si="0"/>
        <v>-180581.26000000071</v>
      </c>
      <c r="G40" s="14">
        <f t="shared" si="1"/>
        <v>-2.1094215239195662</v>
      </c>
      <c r="H40" s="6"/>
      <c r="I40" s="2"/>
      <c r="J40" s="2"/>
      <c r="K40" s="2"/>
      <c r="L40" s="2"/>
      <c r="M40" s="2"/>
      <c r="N40" s="2"/>
      <c r="O40" s="2"/>
    </row>
    <row r="41" spans="1:15" outlineLevel="1" x14ac:dyDescent="0.25">
      <c r="A41" s="8" t="s">
        <v>67</v>
      </c>
      <c r="B41" s="8" t="s">
        <v>68</v>
      </c>
      <c r="C41" s="15">
        <v>8560700.5500000007</v>
      </c>
      <c r="D41" s="15">
        <v>8380119.29</v>
      </c>
      <c r="E41" s="15">
        <v>8380119.29</v>
      </c>
      <c r="F41" s="20">
        <f t="shared" si="0"/>
        <v>-180581.26000000071</v>
      </c>
      <c r="G41" s="20">
        <f t="shared" si="1"/>
        <v>-2.1094215239195662</v>
      </c>
      <c r="H41" s="6"/>
      <c r="I41" s="2"/>
      <c r="J41" s="2"/>
      <c r="K41" s="2"/>
      <c r="L41" s="2"/>
      <c r="M41" s="2"/>
      <c r="N41" s="2"/>
      <c r="O41" s="2"/>
    </row>
    <row r="42" spans="1:15" x14ac:dyDescent="0.25">
      <c r="A42" s="12" t="s">
        <v>69</v>
      </c>
      <c r="B42" s="12" t="s">
        <v>70</v>
      </c>
      <c r="C42" s="14">
        <f>C43+C44+C45</f>
        <v>20574950</v>
      </c>
      <c r="D42" s="14">
        <v>20762666.879999999</v>
      </c>
      <c r="E42" s="14">
        <v>18328906.550000001</v>
      </c>
      <c r="F42" s="14">
        <f t="shared" si="0"/>
        <v>-2246043.4499999993</v>
      </c>
      <c r="G42" s="14">
        <f t="shared" si="1"/>
        <v>-10.916398095742636</v>
      </c>
      <c r="H42" s="6"/>
      <c r="I42" s="2"/>
      <c r="J42" s="2"/>
      <c r="K42" s="2"/>
      <c r="L42" s="2"/>
      <c r="M42" s="2"/>
      <c r="N42" s="2"/>
      <c r="O42" s="2"/>
    </row>
    <row r="43" spans="1:15" outlineLevel="1" x14ac:dyDescent="0.25">
      <c r="A43" s="8" t="s">
        <v>71</v>
      </c>
      <c r="B43" s="8" t="s">
        <v>72</v>
      </c>
      <c r="C43" s="15">
        <v>108750</v>
      </c>
      <c r="D43" s="15">
        <v>112166.88</v>
      </c>
      <c r="E43" s="15">
        <v>112166.88</v>
      </c>
      <c r="F43" s="20">
        <f t="shared" si="0"/>
        <v>3416.8800000000047</v>
      </c>
      <c r="G43" s="20">
        <f t="shared" si="1"/>
        <v>3.1419586206896595</v>
      </c>
      <c r="H43" s="6"/>
      <c r="I43" s="2"/>
      <c r="J43" s="2"/>
      <c r="K43" s="2"/>
      <c r="L43" s="2"/>
      <c r="M43" s="2"/>
      <c r="N43" s="2"/>
      <c r="O43" s="2"/>
    </row>
    <row r="44" spans="1:15" outlineLevel="1" x14ac:dyDescent="0.25">
      <c r="A44" s="8" t="s">
        <v>73</v>
      </c>
      <c r="B44" s="8" t="s">
        <v>74</v>
      </c>
      <c r="C44" s="15">
        <v>12373700</v>
      </c>
      <c r="D44" s="15">
        <v>11567200</v>
      </c>
      <c r="E44" s="15">
        <v>10604409.68</v>
      </c>
      <c r="F44" s="20">
        <f t="shared" si="0"/>
        <v>-1769290.3200000003</v>
      </c>
      <c r="G44" s="20">
        <f t="shared" si="1"/>
        <v>-14.298797611062176</v>
      </c>
      <c r="H44" s="6"/>
      <c r="I44" s="2"/>
      <c r="J44" s="2"/>
      <c r="K44" s="2"/>
      <c r="L44" s="2"/>
      <c r="M44" s="2"/>
      <c r="N44" s="2"/>
      <c r="O44" s="2"/>
    </row>
    <row r="45" spans="1:15" outlineLevel="1" x14ac:dyDescent="0.25">
      <c r="A45" s="8" t="s">
        <v>75</v>
      </c>
      <c r="B45" s="8" t="s">
        <v>76</v>
      </c>
      <c r="C45" s="15">
        <v>8092500</v>
      </c>
      <c r="D45" s="15">
        <v>9083300</v>
      </c>
      <c r="E45" s="15">
        <v>7612329.9900000002</v>
      </c>
      <c r="F45" s="20">
        <f t="shared" si="0"/>
        <v>-480170.00999999978</v>
      </c>
      <c r="G45" s="20">
        <f t="shared" si="1"/>
        <v>-5.9335188137164012</v>
      </c>
      <c r="H45" s="6"/>
      <c r="I45" s="2"/>
      <c r="J45" s="2"/>
      <c r="K45" s="2"/>
      <c r="L45" s="2"/>
      <c r="M45" s="2"/>
      <c r="N45" s="2"/>
      <c r="O45" s="2"/>
    </row>
    <row r="46" spans="1:15" x14ac:dyDescent="0.25">
      <c r="A46" s="12" t="s">
        <v>77</v>
      </c>
      <c r="B46" s="12" t="s">
        <v>78</v>
      </c>
      <c r="C46" s="14">
        <f>C47+C48</f>
        <v>27007896.25</v>
      </c>
      <c r="D46" s="14">
        <v>33088872.260000002</v>
      </c>
      <c r="E46" s="14">
        <v>33054733.109999999</v>
      </c>
      <c r="F46" s="14">
        <f t="shared" si="0"/>
        <v>6046836.8599999994</v>
      </c>
      <c r="G46" s="14">
        <f t="shared" si="1"/>
        <v>22.389144285904901</v>
      </c>
      <c r="H46" s="6"/>
      <c r="I46" s="2"/>
      <c r="J46" s="2"/>
      <c r="K46" s="2"/>
      <c r="L46" s="2"/>
      <c r="M46" s="2"/>
      <c r="N46" s="2"/>
      <c r="O46" s="2"/>
    </row>
    <row r="47" spans="1:15" outlineLevel="1" x14ac:dyDescent="0.25">
      <c r="A47" s="8" t="s">
        <v>79</v>
      </c>
      <c r="B47" s="8" t="s">
        <v>80</v>
      </c>
      <c r="C47" s="15">
        <v>142000</v>
      </c>
      <c r="D47" s="15">
        <v>167000</v>
      </c>
      <c r="E47" s="15">
        <v>159860.85</v>
      </c>
      <c r="F47" s="20">
        <f t="shared" si="0"/>
        <v>17860.850000000006</v>
      </c>
      <c r="G47" s="20">
        <f t="shared" si="1"/>
        <v>12.578063380281696</v>
      </c>
      <c r="H47" s="6"/>
      <c r="I47" s="2"/>
      <c r="J47" s="2"/>
      <c r="K47" s="2"/>
      <c r="L47" s="2"/>
      <c r="M47" s="2"/>
      <c r="N47" s="2"/>
      <c r="O47" s="2"/>
    </row>
    <row r="48" spans="1:15" outlineLevel="1" x14ac:dyDescent="0.25">
      <c r="A48" s="8" t="s">
        <v>81</v>
      </c>
      <c r="B48" s="8" t="s">
        <v>82</v>
      </c>
      <c r="C48" s="15">
        <v>26865896.25</v>
      </c>
      <c r="D48" s="15">
        <v>32921872.260000002</v>
      </c>
      <c r="E48" s="15">
        <v>32894872.260000002</v>
      </c>
      <c r="F48" s="20">
        <f t="shared" si="0"/>
        <v>6028976.0100000016</v>
      </c>
      <c r="G48" s="20">
        <f t="shared" si="1"/>
        <v>22.441000865549018</v>
      </c>
      <c r="H48" s="6"/>
      <c r="I48" s="2"/>
      <c r="J48" s="2"/>
      <c r="K48" s="2"/>
      <c r="L48" s="2"/>
      <c r="M48" s="2"/>
      <c r="N48" s="2"/>
      <c r="O48" s="2"/>
    </row>
    <row r="49" spans="1:15" x14ac:dyDescent="0.25">
      <c r="A49" s="12" t="s">
        <v>83</v>
      </c>
      <c r="B49" s="12" t="s">
        <v>84</v>
      </c>
      <c r="C49" s="14">
        <f>C50</f>
        <v>4992586.8499999996</v>
      </c>
      <c r="D49" s="14">
        <v>4592586.8499999996</v>
      </c>
      <c r="E49" s="14">
        <v>4592586.8499999996</v>
      </c>
      <c r="F49" s="14">
        <f t="shared" si="0"/>
        <v>-400000</v>
      </c>
      <c r="G49" s="14">
        <f t="shared" si="1"/>
        <v>-8.01187865164529</v>
      </c>
      <c r="H49" s="6"/>
      <c r="I49" s="2"/>
      <c r="J49" s="2"/>
      <c r="K49" s="2"/>
      <c r="L49" s="2"/>
      <c r="M49" s="2"/>
      <c r="N49" s="2"/>
      <c r="O49" s="2"/>
    </row>
    <row r="50" spans="1:15" ht="18" customHeight="1" outlineLevel="1" x14ac:dyDescent="0.25">
      <c r="A50" s="8" t="s">
        <v>85</v>
      </c>
      <c r="B50" s="8" t="s">
        <v>86</v>
      </c>
      <c r="C50" s="15">
        <v>4992586.8499999996</v>
      </c>
      <c r="D50" s="15">
        <v>4592586.8499999996</v>
      </c>
      <c r="E50" s="15">
        <v>4592586.8499999996</v>
      </c>
      <c r="F50" s="20">
        <f t="shared" si="0"/>
        <v>-400000</v>
      </c>
      <c r="G50" s="20">
        <f t="shared" si="1"/>
        <v>-8.01187865164529</v>
      </c>
      <c r="H50" s="6"/>
      <c r="I50" s="2"/>
      <c r="J50" s="2"/>
      <c r="K50" s="2"/>
      <c r="L50" s="2"/>
      <c r="M50" s="2"/>
      <c r="N50" s="2"/>
      <c r="O50" s="2"/>
    </row>
    <row r="51" spans="1:15" ht="15" customHeight="1" x14ac:dyDescent="0.25">
      <c r="A51" s="9" t="s">
        <v>87</v>
      </c>
      <c r="B51" s="9"/>
      <c r="C51" s="16">
        <f>C9+C16+C18+C22+C27+C32+C34+C40+C42+C46+C49</f>
        <v>432577956.25000006</v>
      </c>
      <c r="D51" s="16">
        <v>452289073.22000003</v>
      </c>
      <c r="E51" s="16">
        <v>447063324.91000003</v>
      </c>
      <c r="F51" s="14">
        <f t="shared" si="0"/>
        <v>14485368.659999967</v>
      </c>
      <c r="G51" s="14">
        <f t="shared" si="1"/>
        <v>3.3486146140161677</v>
      </c>
      <c r="H51" s="6"/>
      <c r="I51" s="2"/>
      <c r="J51" s="2"/>
      <c r="K51" s="2"/>
      <c r="L51" s="2"/>
      <c r="M51" s="2"/>
      <c r="N51" s="2"/>
    </row>
    <row r="52" spans="1:15" ht="12.75" customHeight="1" x14ac:dyDescent="0.25">
      <c r="A52" s="10"/>
      <c r="B52" s="10"/>
      <c r="C52" s="17"/>
      <c r="D52" s="17"/>
      <c r="E52" s="17"/>
      <c r="F52" s="21"/>
      <c r="G52" s="21"/>
      <c r="H52" s="2"/>
      <c r="I52" s="2"/>
      <c r="J52" s="2"/>
      <c r="K52" s="2"/>
      <c r="L52" s="2"/>
      <c r="M52" s="2"/>
      <c r="N52" s="2"/>
    </row>
    <row r="53" spans="1:15" ht="12.75" customHeight="1" x14ac:dyDescent="0.25">
      <c r="A53" s="32"/>
      <c r="B53" s="32"/>
      <c r="C53" s="32"/>
      <c r="D53" s="33"/>
      <c r="I53" s="11"/>
      <c r="J53" s="2"/>
      <c r="K53" s="2"/>
      <c r="L53" s="2"/>
      <c r="M53" s="2"/>
      <c r="N53" s="2"/>
    </row>
  </sheetData>
  <mergeCells count="10">
    <mergeCell ref="A1:G1"/>
    <mergeCell ref="A5:G5"/>
    <mergeCell ref="A2:G4"/>
    <mergeCell ref="A53:D53"/>
    <mergeCell ref="A6:A7"/>
    <mergeCell ref="B6:B7"/>
    <mergeCell ref="D6:D7"/>
    <mergeCell ref="E6:E7"/>
    <mergeCell ref="C6:C7"/>
    <mergeCell ref="F6:G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8&lt;/string&gt;&#10;    &lt;string&gt;31.12.2018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7 года по разделам_подразделам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SvodReportLink xsi:nil=&quot;true&quot; /&gt;&#10;  &lt;ReportLink&gt;3255729&lt;/ReportLink&gt;&#10;  &lt;Note&gt;01.01.2018 - 31.12.2018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D1D7F3-695E-4693-965C-DC3FFA593E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2019-05-07T06:57:33Z</dcterms:created>
  <dcterms:modified xsi:type="dcterms:W3CDTF">2019-08-27T12:34:36Z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по разделам_подразделам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19.1.1160.13687270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по разделам/подразделам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