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K50" i="1" l="1"/>
  <c r="J50" i="1"/>
  <c r="I50" i="1"/>
  <c r="H5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5" i="1"/>
  <c r="K46" i="1"/>
  <c r="K47" i="1"/>
  <c r="K48" i="1"/>
  <c r="K49" i="1"/>
  <c r="K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5" i="1"/>
  <c r="J46" i="1"/>
  <c r="J47" i="1"/>
  <c r="J48" i="1"/>
  <c r="J49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3" i="1"/>
  <c r="I34" i="1"/>
  <c r="I35" i="1"/>
  <c r="I36" i="1"/>
  <c r="I37" i="1"/>
  <c r="I38" i="1"/>
  <c r="I39" i="1"/>
  <c r="I40" i="1"/>
  <c r="I41" i="1"/>
  <c r="I42" i="1"/>
  <c r="I43" i="1"/>
  <c r="I45" i="1"/>
  <c r="I46" i="1"/>
  <c r="I47" i="1"/>
  <c r="I48" i="1"/>
  <c r="I4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K3" i="1"/>
  <c r="J3" i="1"/>
  <c r="I3" i="1"/>
  <c r="H3" i="1"/>
  <c r="K5" i="1"/>
  <c r="K6" i="1"/>
  <c r="K9" i="1"/>
  <c r="K4" i="1"/>
  <c r="J5" i="1"/>
  <c r="J6" i="1"/>
  <c r="J8" i="1"/>
  <c r="J9" i="1"/>
  <c r="J10" i="1"/>
  <c r="J4" i="1"/>
  <c r="I5" i="1"/>
  <c r="I6" i="1"/>
  <c r="I7" i="1"/>
  <c r="I9" i="1"/>
  <c r="I10" i="1"/>
  <c r="I4" i="1"/>
  <c r="H5" i="1"/>
  <c r="H6" i="1"/>
  <c r="H10" i="1"/>
  <c r="H4" i="1"/>
  <c r="G29" i="1"/>
  <c r="F29" i="1"/>
  <c r="E29" i="1"/>
  <c r="G48" i="1"/>
  <c r="G45" i="1"/>
  <c r="G40" i="1"/>
  <c r="G38" i="1"/>
  <c r="G35" i="1"/>
  <c r="G27" i="1"/>
  <c r="G22" i="1"/>
  <c r="G17" i="1"/>
  <c r="G13" i="1"/>
  <c r="G11" i="1"/>
  <c r="G3" i="1"/>
  <c r="F48" i="1"/>
  <c r="F45" i="1"/>
  <c r="F40" i="1"/>
  <c r="F38" i="1"/>
  <c r="F35" i="1"/>
  <c r="F27" i="1"/>
  <c r="F22" i="1"/>
  <c r="F17" i="1"/>
  <c r="F13" i="1"/>
  <c r="F11" i="1"/>
  <c r="F3" i="1"/>
  <c r="F50" i="1" l="1"/>
  <c r="G50" i="1"/>
  <c r="C17" i="1" l="1"/>
  <c r="C48" i="1"/>
  <c r="C45" i="1"/>
  <c r="C40" i="1"/>
  <c r="C38" i="1"/>
  <c r="C35" i="1"/>
  <c r="C29" i="1"/>
  <c r="C27" i="1"/>
  <c r="C22" i="1"/>
  <c r="C13" i="1"/>
  <c r="C11" i="1"/>
  <c r="C3" i="1"/>
  <c r="E48" i="1"/>
  <c r="E45" i="1"/>
  <c r="E40" i="1"/>
  <c r="E38" i="1"/>
  <c r="E35" i="1"/>
  <c r="E27" i="1"/>
  <c r="E22" i="1"/>
  <c r="E17" i="1"/>
  <c r="E13" i="1"/>
  <c r="E11" i="1"/>
  <c r="E3" i="1"/>
  <c r="C50" i="1" l="1"/>
  <c r="E50" i="1"/>
  <c r="D48" i="1"/>
  <c r="D45" i="1"/>
  <c r="D40" i="1"/>
  <c r="D38" i="1"/>
  <c r="D35" i="1"/>
  <c r="D29" i="1"/>
  <c r="D27" i="1"/>
  <c r="D22" i="1"/>
  <c r="D17" i="1"/>
  <c r="D13" i="1"/>
  <c r="D11" i="1"/>
  <c r="D3" i="1"/>
  <c r="D50" i="1" l="1"/>
</calcChain>
</file>

<file path=xl/sharedStrings.xml><?xml version="1.0" encoding="utf-8"?>
<sst xmlns="http://schemas.openxmlformats.org/spreadsheetml/2006/main" count="107" uniqueCount="107">
  <si>
    <t xml:space="preserve">  ОБЩЕГОСУДАРСТВЕННЫЕ ВОПРОСЫ</t>
  </si>
  <si>
    <t>0100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</si>
  <si>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</si>
  <si>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</si>
  <si>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Судебная система</t>
  </si>
  <si>
    <t>0105</t>
  </si>
  <si>
    <t xml:space="preserve">    Обеспечение проведения выборов и референдумов</t>
  </si>
  <si>
    <t>0107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</si>
  <si>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</si>
  <si>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</si>
  <si>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</si>
  <si>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</si>
  <si>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</si>
  <si>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</si>
  <si>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</si>
  <si>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</si>
  <si>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</si>
  <si>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</si>
  <si>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</si>
  <si>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</si>
  <si>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</si>
  <si>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</si>
  <si>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</si>
  <si>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</si>
  <si>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</si>
  <si>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</si>
  <si>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</si>
  <si>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</si>
  <si>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Дорожное хозяйство (дорожные фонды)</t>
  </si>
  <si>
    <t>0409</t>
  </si>
  <si>
    <t xml:space="preserve">    Связь и информатика</t>
  </si>
  <si>
    <t>0410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</si>
  <si>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</si>
  <si>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</si>
  <si>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</si>
  <si>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</si>
  <si>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</si>
  <si>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</si>
  <si>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</si>
  <si>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</si>
  <si>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</si>
  <si>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</si>
  <si>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Другие вопросы в области жилищно-коммунального хозяйства</t>
  </si>
  <si>
    <t>0505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</si>
  <si>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</si>
  <si>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</si>
  <si>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</si>
  <si>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</si>
  <si>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ОБРАЗОВАНИЕ</t>
  </si>
  <si>
    <t>0700</t>
  </si>
  <si>
    <t>0707</t>
  </si>
  <si>
    <t xml:space="preserve">    Другие вопросы в области образования</t>
  </si>
  <si>
    <t>0709</t>
  </si>
  <si>
    <t xml:space="preserve">  КУЛЬТУРА И КИНЕМАТОГРАФИЯ</t>
  </si>
  <si>
    <t>0800</t>
  </si>
  <si>
    <t xml:space="preserve">    Другие вопросы в области культуры, кинематографии</t>
  </si>
  <si>
    <t>0804</t>
  </si>
  <si>
    <t xml:space="preserve">  ЗДРАВООХРАНЕНИЕ</t>
  </si>
  <si>
    <t>0900</t>
  </si>
  <si>
    <t xml:space="preserve">    Другие вопросы в области здравоохранения</t>
  </si>
  <si>
    <t>0909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</si>
  <si>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</si>
  <si>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</si>
  <si>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</si>
  <si>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</si>
  <si>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</si>
  <si>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</si>
  <si>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</si>
  <si>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</si>
  <si>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 xml:space="preserve">    Другие вопросы в области социальной политики</t>
  </si>
  <si>
    <t>1006</t>
  </si>
  <si>
    <t xml:space="preserve">    Массовый спорт</t>
  </si>
  <si>
    <t>1102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</si>
  <si>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</si>
  <si>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</si>
  <si>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</si>
  <si>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</si>
  <si>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Физическая культура</t>
  </si>
  <si>
    <t>1101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</si>
  <si>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</si>
  <si>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</si>
  <si>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</si>
  <si>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</si>
  <si>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>Наименование</t>
  </si>
  <si>
    <t xml:space="preserve">Итого </t>
  </si>
  <si>
    <t>Раздел/ Подраздел</t>
  </si>
  <si>
    <t>0102</t>
  </si>
  <si>
    <t xml:space="preserve">    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</si>
  <si>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</si>
  <si>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</si>
  <si>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0801</t>
  </si>
  <si>
    <t xml:space="preserve">    Культура</t>
  </si>
  <si>
    <t>1100</t>
  </si>
  <si>
    <t xml:space="preserve">  ФИЗИЧЕСКАЯ КУЛЬТУРА И СПОРТ</t>
  </si>
  <si>
    <t>Отчетный финансовый 2015 год</t>
  </si>
  <si>
    <t>Плановый период</t>
  </si>
  <si>
    <t>2018 год</t>
  </si>
  <si>
    <t>2019 год</t>
  </si>
  <si>
    <t>Очередной финансовый 2017 год</t>
  </si>
  <si>
    <t>Текущий финансовый 2016 год (ожидаемая оценка)</t>
  </si>
  <si>
    <t>Темп роста 2016/2015</t>
  </si>
  <si>
    <t>Темп роста 2017/2016</t>
  </si>
  <si>
    <t>Темп роста 2018/2017</t>
  </si>
  <si>
    <t>Темп роста 2019/2018</t>
  </si>
  <si>
    <t>0703</t>
  </si>
  <si>
    <t xml:space="preserve">     Дополнительное образование детей</t>
  </si>
  <si>
    <t xml:space="preserve">    Молодежная политика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</si>
</sst>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4"/>
      <color rgb="FF006100"/>
      <name val="Calibri"/>
      <family val="2"/>
      <charset val="204"/>
      <scheme val="minor"/>
    </font>
    <font>
      <sz val="14"/>
      <color rgb="FF9C0006"/>
      <name val="Calibri"/>
      <family val="2"/>
      <charset val="204"/>
      <scheme val="minor"/>
    </font>
    <font>
      <sz val="14"/>
      <color rgb="FF9C6500"/>
      <name val="Calibri"/>
      <family val="2"/>
      <charset val="204"/>
      <scheme val="minor"/>
    </font>
    <font>
      <sz val="14"/>
      <color rgb="FF3F3F76"/>
      <name val="Calibri"/>
      <family val="2"/>
      <charset val="204"/>
      <scheme val="minor"/>
    </font>
    <font>
      <b/>
      <sz val="14"/>
      <color rgb="FF3F3F3F"/>
      <name val="Calibri"/>
      <family val="2"/>
      <charset val="204"/>
      <scheme val="minor"/>
    </font>
    <font>
      <b/>
      <sz val="14"/>
      <color rgb="FFFA7D00"/>
      <name val="Calibri"/>
      <family val="2"/>
      <charset val="204"/>
      <scheme val="minor"/>
    </font>
    <font>
      <sz val="14"/>
      <color rgb="FFFA7D0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i/>
      <sz val="14"/>
      <color rgb="FF7F7F7F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  <xf numFmtId="0" fontId="1" fillId="8" borderId="8" applyNumberFormat="0" applyFont="0" applyAlignment="0" applyProtection="0"/>
  </cellStyleXfs>
  <cellXfs count="30">
    <xf numFmtId="0" fontId="0" fillId="0" borderId="0" xfId="0"/>
    <xf numFmtId="0" fontId="20" fillId="0" borderId="0" xfId="0" applyFont="1" applyBorder="1"/>
    <xf numFmtId="49" fontId="21" fillId="33" borderId="10" xfId="41" applyNumberFormat="1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center"/>
    </xf>
    <xf numFmtId="49" fontId="22" fillId="33" borderId="10" xfId="41" applyNumberFormat="1" applyFont="1" applyFill="1" applyBorder="1" applyAlignment="1">
      <alignment horizontal="left" vertical="top" wrapText="1"/>
    </xf>
    <xf numFmtId="49" fontId="22" fillId="33" borderId="10" xfId="41" applyNumberFormat="1" applyFont="1" applyFill="1" applyBorder="1" applyAlignment="1">
      <alignment horizontal="center" vertical="top" wrapText="1"/>
    </xf>
    <xf numFmtId="49" fontId="21" fillId="33" borderId="10" xfId="41" applyNumberFormat="1" applyFont="1" applyFill="1" applyBorder="1" applyAlignment="1">
      <alignment horizontal="center" vertical="top" wrapText="1"/>
    </xf>
    <xf numFmtId="4" fontId="23" fillId="0" borderId="10" xfId="0" applyNumberFormat="1" applyFont="1" applyBorder="1"/>
    <xf numFmtId="4" fontId="24" fillId="0" borderId="10" xfId="0" applyNumberFormat="1" applyFont="1" applyBorder="1"/>
    <xf numFmtId="0" fontId="25" fillId="0" borderId="0" xfId="0" applyFont="1" applyBorder="1"/>
    <xf numFmtId="10" fontId="20" fillId="0" borderId="0" xfId="0" applyNumberFormat="1" applyFont="1" applyBorder="1"/>
    <xf numFmtId="164" fontId="24" fillId="0" borderId="10" xfId="0" applyNumberFormat="1" applyFont="1" applyBorder="1"/>
    <xf numFmtId="164" fontId="23" fillId="0" borderId="10" xfId="0" applyNumberFormat="1" applyFont="1" applyBorder="1"/>
    <xf numFmtId="164" fontId="20" fillId="0" borderId="0" xfId="0" applyNumberFormat="1" applyFont="1" applyBorder="1"/>
    <xf numFmtId="0" fontId="20" fillId="34" borderId="10" xfId="0" applyFont="1" applyFill="1" applyBorder="1"/>
    <xf numFmtId="0" fontId="20" fillId="34" borderId="10" xfId="0" applyFont="1" applyFill="1" applyBorder="1" applyAlignment="1">
      <alignment horizontal="center"/>
    </xf>
    <xf numFmtId="4" fontId="24" fillId="34" borderId="10" xfId="0" applyNumberFormat="1" applyFont="1" applyFill="1" applyBorder="1"/>
    <xf numFmtId="164" fontId="24" fillId="34" borderId="10" xfId="0" applyNumberFormat="1" applyFont="1" applyFill="1" applyBorder="1"/>
    <xf numFmtId="0" fontId="20" fillId="34" borderId="0" xfId="0" applyFont="1" applyFill="1" applyBorder="1"/>
    <xf numFmtId="0" fontId="19" fillId="34" borderId="10" xfId="0" applyFont="1" applyFill="1" applyBorder="1" applyAlignment="1">
      <alignment horizontal="center" vertical="center" wrapText="1"/>
    </xf>
    <xf numFmtId="164" fontId="19" fillId="34" borderId="10" xfId="0" applyNumberFormat="1" applyFont="1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vertical="center"/>
    </xf>
    <xf numFmtId="0" fontId="19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/>
    <xf numFmtId="0" fontId="19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19" fillId="34" borderId="12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25" fillId="34" borderId="10" xfId="0" applyFont="1" applyFill="1" applyBorder="1" applyAlignment="1">
      <alignment horizontal="center" vertical="center"/>
    </xf>
  </cellXfs>
  <cellStyles count="43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colors>
    <mruColors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topLeftCell="D28" workbookViewId="0">
      <selection activeCell="H11" sqref="H11:K11"/>
    </sheetView>
  </sheetViews>
  <sheetFormatPr defaultRowHeight="18.75" x14ac:dyDescent="0.3"/>
  <cols>
    <col min="1" max="1" width="62.7109375" style="1" customWidth="1"/>
    <col min="2" max="2" width="15" style="3" customWidth="1"/>
    <col min="3" max="3" width="19" style="1" customWidth="1"/>
    <col min="4" max="4" width="19.42578125" style="1" customWidth="1"/>
    <col min="5" max="5" width="19.28515625" style="1" customWidth="1"/>
    <col min="6" max="6" width="19.5703125" style="1" customWidth="1"/>
    <col min="7" max="7" width="19.28515625" style="1" customWidth="1"/>
    <col min="8" max="11" width="12.42578125" style="13" customWidth="1"/>
    <col min="12" max="12" width="12.140625" style="1" customWidth="1"/>
    <col min="13" max="13" width="12.28515625" style="1" customWidth="1"/>
    <col min="14" max="14" width="12.85546875" style="1" bestFit="1" customWidth="1"/>
    <col min="15" max="16384" width="9.140625" style="1"/>
  </cols>
  <sheetData>
    <row r="1" spans="1:14" s="18" customFormat="1" ht="20.25" customHeight="1" x14ac:dyDescent="0.3">
      <c r="A1" s="22" t="s">
        <v>83</v>
      </c>
      <c r="B1" s="24" t="s">
        <v>85</v>
      </c>
      <c r="C1" s="24" t="s">
        <v>94</v>
      </c>
      <c r="D1" s="24" t="s">
        <v>99</v>
      </c>
      <c r="E1" s="27" t="s">
        <v>98</v>
      </c>
      <c r="F1" s="29" t="s">
        <v>95</v>
      </c>
      <c r="G1" s="29"/>
      <c r="H1" s="20" t="s">
        <v>100</v>
      </c>
      <c r="I1" s="20" t="s">
        <v>101</v>
      </c>
      <c r="J1" s="20" t="s">
        <v>102</v>
      </c>
      <c r="K1" s="20" t="s">
        <v>103</v>
      </c>
    </row>
    <row r="2" spans="1:14" s="18" customFormat="1" ht="47.25" customHeight="1" x14ac:dyDescent="0.3">
      <c r="A2" s="23"/>
      <c r="B2" s="25"/>
      <c r="C2" s="26"/>
      <c r="D2" s="26"/>
      <c r="E2" s="28"/>
      <c r="F2" s="19" t="s">
        <v>96</v>
      </c>
      <c r="G2" s="19" t="s">
        <v>97</v>
      </c>
      <c r="H2" s="21"/>
      <c r="I2" s="21"/>
      <c r="J2" s="21"/>
      <c r="K2" s="21"/>
    </row>
    <row r="3" spans="1:14" x14ac:dyDescent="0.3">
      <c r="A3" s="4" t="s">
        <v>0</v>
      </c>
      <c r="B3" s="5" t="s">
        <v>1</v>
      </c>
      <c r="C3" s="8">
        <f>C4+C5+C6+C7+C8+C9+C10</f>
        <v>66574702.780000001</v>
      </c>
      <c r="D3" s="8">
        <f>D4+D5+D6+D7+D8+D9+D10</f>
        <v>63866243.359999999</v>
      </c>
      <c r="E3" s="8">
        <f>E4+E5+E6+E7+E8+E9+E10</f>
        <v>64225405.810000002</v>
      </c>
      <c r="F3" s="8">
        <f>F4+F5+F6+F7+F8+F9+F10</f>
        <v>63725405.810000002</v>
      </c>
      <c r="G3" s="8">
        <f>G4+G5+G6+G7+G8+G9+G10</f>
        <v>63725405.810000002</v>
      </c>
      <c r="H3" s="11">
        <f t="shared" ref="H3:K4" si="0">(D3/C3)-1</f>
        <v>-4.068301181832179E-2</v>
      </c>
      <c r="I3" s="11">
        <f t="shared" si="0"/>
        <v>5.623666448885789E-3</v>
      </c>
      <c r="J3" s="11">
        <f t="shared" si="0"/>
        <v>-7.7850812103728018E-3</v>
      </c>
      <c r="K3" s="11">
        <f t="shared" si="0"/>
        <v>0</v>
      </c>
    </row>
    <row r="4" spans="1:14" ht="34.5" customHeight="1" x14ac:dyDescent="0.3">
      <c r="A4" s="2" t="s">
        <v>87</v>
      </c>
      <c r="B4" s="6" t="s">
        <v>86</v>
      </c>
      <c r="C4" s="7">
        <v>2088959.81</v>
      </c>
      <c r="D4" s="7">
        <v>2648100</v>
      </c>
      <c r="E4" s="7">
        <v>2298100</v>
      </c>
      <c r="F4" s="7">
        <v>2348100</v>
      </c>
      <c r="G4" s="7">
        <v>2298100</v>
      </c>
      <c r="H4" s="12">
        <f t="shared" si="0"/>
        <v>0.26766440757900467</v>
      </c>
      <c r="I4" s="12">
        <f t="shared" si="0"/>
        <v>-0.13217023526301874</v>
      </c>
      <c r="J4" s="12">
        <f t="shared" si="0"/>
        <v>2.1757103694356239E-2</v>
      </c>
      <c r="K4" s="12">
        <f t="shared" si="0"/>
        <v>-2.1293812018227554E-2</v>
      </c>
    </row>
    <row r="5" spans="1:14" ht="43.5" customHeight="1" x14ac:dyDescent="0.3">
      <c r="A5" s="2" t="s">
        <v>89</v>
      </c>
      <c r="B5" s="6" t="s">
        <v>88</v>
      </c>
      <c r="C5" s="7">
        <v>4654571.9800000004</v>
      </c>
      <c r="D5" s="7">
        <v>4771770</v>
      </c>
      <c r="E5" s="7">
        <v>5580300</v>
      </c>
      <c r="F5" s="7">
        <v>5530300</v>
      </c>
      <c r="G5" s="7">
        <v>5580300</v>
      </c>
      <c r="H5" s="12">
        <f t="shared" ref="H5:H49" si="1">(D5/C5)-1</f>
        <v>2.517911861790556E-2</v>
      </c>
      <c r="I5" s="12">
        <f t="shared" ref="I5:I49" si="2">(E5/D5)-1</f>
        <v>0.16944027059141575</v>
      </c>
      <c r="J5" s="12">
        <f t="shared" ref="J5:J49" si="3">(F5/E5)-1</f>
        <v>-8.960091751339494E-3</v>
      </c>
      <c r="K5" s="12">
        <f t="shared" ref="K5:K9" si="4">(G5/F5)-1</f>
        <v>9.0411008444388763E-3</v>
      </c>
      <c r="L5" s="9"/>
      <c r="M5" s="9"/>
      <c r="N5" s="10"/>
    </row>
    <row r="6" spans="1:14" ht="45" x14ac:dyDescent="0.3">
      <c r="A6" s="2" t="s">
        <v>2</v>
      </c>
      <c r="B6" s="6" t="s">
        <v>3</v>
      </c>
      <c r="C6" s="7">
        <v>32417423.539999999</v>
      </c>
      <c r="D6" s="7">
        <v>32779370</v>
      </c>
      <c r="E6" s="7">
        <v>32716600</v>
      </c>
      <c r="F6" s="7">
        <v>32716600</v>
      </c>
      <c r="G6" s="7">
        <v>32716600</v>
      </c>
      <c r="H6" s="12">
        <f t="shared" si="1"/>
        <v>1.1165182808355878E-2</v>
      </c>
      <c r="I6" s="12">
        <f t="shared" si="2"/>
        <v>-1.9149239292884923E-3</v>
      </c>
      <c r="J6" s="12">
        <f t="shared" si="3"/>
        <v>0</v>
      </c>
      <c r="K6" s="12">
        <f t="shared" si="4"/>
        <v>0</v>
      </c>
    </row>
    <row r="7" spans="1:14" x14ac:dyDescent="0.3">
      <c r="A7" s="2" t="s">
        <v>4</v>
      </c>
      <c r="B7" s="6" t="s">
        <v>5</v>
      </c>
      <c r="C7" s="7">
        <v>0</v>
      </c>
      <c r="D7" s="7">
        <v>5130</v>
      </c>
      <c r="E7" s="7">
        <v>0</v>
      </c>
      <c r="F7" s="7">
        <v>0</v>
      </c>
      <c r="G7" s="7">
        <v>0</v>
      </c>
      <c r="H7" s="12">
        <v>0</v>
      </c>
      <c r="I7" s="12">
        <f t="shared" si="2"/>
        <v>-1</v>
      </c>
      <c r="J7" s="12">
        <v>0</v>
      </c>
      <c r="K7" s="12">
        <v>0</v>
      </c>
    </row>
    <row r="8" spans="1:14" x14ac:dyDescent="0.3">
      <c r="A8" s="2" t="s">
        <v>6</v>
      </c>
      <c r="B8" s="6" t="s">
        <v>7</v>
      </c>
      <c r="C8" s="7">
        <v>0</v>
      </c>
      <c r="D8" s="7">
        <v>0</v>
      </c>
      <c r="E8" s="7">
        <v>500000</v>
      </c>
      <c r="F8" s="7">
        <v>0</v>
      </c>
      <c r="G8" s="7">
        <v>0</v>
      </c>
      <c r="H8" s="12">
        <v>0</v>
      </c>
      <c r="I8" s="12">
        <v>0</v>
      </c>
      <c r="J8" s="12">
        <f t="shared" si="3"/>
        <v>-1</v>
      </c>
      <c r="K8" s="12">
        <v>0</v>
      </c>
    </row>
    <row r="9" spans="1:14" x14ac:dyDescent="0.3">
      <c r="A9" s="2" t="s">
        <v>8</v>
      </c>
      <c r="B9" s="6" t="s">
        <v>9</v>
      </c>
      <c r="C9" s="7">
        <v>0</v>
      </c>
      <c r="D9" s="7">
        <v>1000000</v>
      </c>
      <c r="E9" s="7">
        <v>1000000</v>
      </c>
      <c r="F9" s="7">
        <v>1000000</v>
      </c>
      <c r="G9" s="7">
        <v>1000000</v>
      </c>
      <c r="H9" s="12">
        <v>0</v>
      </c>
      <c r="I9" s="12">
        <f t="shared" si="2"/>
        <v>0</v>
      </c>
      <c r="J9" s="12">
        <f t="shared" si="3"/>
        <v>0</v>
      </c>
      <c r="K9" s="12">
        <f t="shared" si="4"/>
        <v>0</v>
      </c>
    </row>
    <row r="10" spans="1:14" x14ac:dyDescent="0.3">
      <c r="A10" s="2" t="s">
        <v>10</v>
      </c>
      <c r="B10" s="6" t="s">
        <v>11</v>
      </c>
      <c r="C10" s="7">
        <v>27413747.449999999</v>
      </c>
      <c r="D10" s="7">
        <v>22661873.359999999</v>
      </c>
      <c r="E10" s="7">
        <v>22130405.809999999</v>
      </c>
      <c r="F10" s="7">
        <v>22130405.809999999</v>
      </c>
      <c r="G10" s="7">
        <v>22130405.809999999</v>
      </c>
      <c r="H10" s="12">
        <f t="shared" si="1"/>
        <v>-0.17333909195256703</v>
      </c>
      <c r="I10" s="12">
        <f t="shared" si="2"/>
        <v>-2.3452057186855613E-2</v>
      </c>
      <c r="J10" s="12">
        <f t="shared" si="3"/>
        <v>0</v>
      </c>
      <c r="K10" s="12">
        <f>(G10/F10)-1</f>
        <v>0</v>
      </c>
    </row>
    <row r="11" spans="1:14" x14ac:dyDescent="0.3">
      <c r="A11" s="4" t="s">
        <v>12</v>
      </c>
      <c r="B11" s="5" t="s">
        <v>13</v>
      </c>
      <c r="C11" s="8">
        <f>C12</f>
        <v>281800</v>
      </c>
      <c r="D11" s="8">
        <f>D12</f>
        <v>291400</v>
      </c>
      <c r="E11" s="8">
        <f>E12</f>
        <v>292400</v>
      </c>
      <c r="F11" s="8">
        <f>F12</f>
        <v>292400</v>
      </c>
      <c r="G11" s="8">
        <f>G12</f>
        <v>292400</v>
      </c>
      <c r="H11" s="11">
        <f t="shared" si="1"/>
        <v>3.4066713981547148E-2</v>
      </c>
      <c r="I11" s="11">
        <f t="shared" si="2"/>
        <v>3.4317089910775866E-3</v>
      </c>
      <c r="J11" s="11">
        <f t="shared" si="3"/>
        <v>0</v>
      </c>
      <c r="K11" s="11">
        <f t="shared" ref="K11:K49" si="5">(G11/F11)-1</f>
        <v>0</v>
      </c>
    </row>
    <row r="12" spans="1:14" x14ac:dyDescent="0.3">
      <c r="A12" s="2" t="s">
        <v>14</v>
      </c>
      <c r="B12" s="6" t="s">
        <v>15</v>
      </c>
      <c r="C12" s="7">
        <v>281800</v>
      </c>
      <c r="D12" s="7">
        <v>291400</v>
      </c>
      <c r="E12" s="7">
        <v>292400</v>
      </c>
      <c r="F12" s="7">
        <v>292400</v>
      </c>
      <c r="G12" s="7">
        <v>292400</v>
      </c>
      <c r="H12" s="12">
        <f t="shared" si="1"/>
        <v>3.4066713981547148E-2</v>
      </c>
      <c r="I12" s="12">
        <f t="shared" si="2"/>
        <v>3.4317089910775866E-3</v>
      </c>
      <c r="J12" s="12">
        <f t="shared" si="3"/>
        <v>0</v>
      </c>
      <c r="K12" s="12">
        <f t="shared" si="5"/>
        <v>0</v>
      </c>
    </row>
    <row r="13" spans="1:14" ht="28.5" x14ac:dyDescent="0.3">
      <c r="A13" s="4" t="s">
        <v>16</v>
      </c>
      <c r="B13" s="5" t="s">
        <v>17</v>
      </c>
      <c r="C13" s="8">
        <f>C14+C15+C16</f>
        <v>13780642.48</v>
      </c>
      <c r="D13" s="8">
        <f>D14+D15+D16</f>
        <v>14871018.68</v>
      </c>
      <c r="E13" s="8">
        <f>E14+E15+E16</f>
        <v>15314818.83</v>
      </c>
      <c r="F13" s="8">
        <f>F14+F15+F16</f>
        <v>15314818.83</v>
      </c>
      <c r="G13" s="8">
        <f>G14+G15+G16</f>
        <v>15314818.83</v>
      </c>
      <c r="H13" s="11">
        <f t="shared" si="1"/>
        <v>7.9123756499921871E-2</v>
      </c>
      <c r="I13" s="11">
        <f t="shared" si="2"/>
        <v>2.9843291811398664E-2</v>
      </c>
      <c r="J13" s="11">
        <f t="shared" si="3"/>
        <v>0</v>
      </c>
      <c r="K13" s="11">
        <f t="shared" si="5"/>
        <v>0</v>
      </c>
    </row>
    <row r="14" spans="1:14" x14ac:dyDescent="0.3">
      <c r="A14" s="2" t="s">
        <v>18</v>
      </c>
      <c r="B14" s="6" t="s">
        <v>19</v>
      </c>
      <c r="C14" s="7">
        <v>622000</v>
      </c>
      <c r="D14" s="7">
        <v>684900</v>
      </c>
      <c r="E14" s="7">
        <v>630100</v>
      </c>
      <c r="F14" s="7">
        <v>630100</v>
      </c>
      <c r="G14" s="7">
        <v>630100</v>
      </c>
      <c r="H14" s="12">
        <f t="shared" si="1"/>
        <v>0.10112540192926045</v>
      </c>
      <c r="I14" s="12">
        <f t="shared" si="2"/>
        <v>-8.0011680537304675E-2</v>
      </c>
      <c r="J14" s="12">
        <f t="shared" si="3"/>
        <v>0</v>
      </c>
      <c r="K14" s="12">
        <f t="shared" si="5"/>
        <v>0</v>
      </c>
    </row>
    <row r="15" spans="1:14" ht="30" x14ac:dyDescent="0.3">
      <c r="A15" s="2" t="s">
        <v>20</v>
      </c>
      <c r="B15" s="6" t="s">
        <v>21</v>
      </c>
      <c r="C15" s="7">
        <v>12723642.48</v>
      </c>
      <c r="D15" s="7">
        <v>13720118.68</v>
      </c>
      <c r="E15" s="7">
        <v>14238718.83</v>
      </c>
      <c r="F15" s="7">
        <v>14238718.83</v>
      </c>
      <c r="G15" s="7">
        <v>14238718.83</v>
      </c>
      <c r="H15" s="12">
        <f t="shared" si="1"/>
        <v>7.8316897190905621E-2</v>
      </c>
      <c r="I15" s="12">
        <f t="shared" si="2"/>
        <v>3.7798517789497721E-2</v>
      </c>
      <c r="J15" s="12">
        <f t="shared" si="3"/>
        <v>0</v>
      </c>
      <c r="K15" s="12">
        <f t="shared" si="5"/>
        <v>0</v>
      </c>
    </row>
    <row r="16" spans="1:14" ht="30" x14ac:dyDescent="0.3">
      <c r="A16" s="2" t="s">
        <v>22</v>
      </c>
      <c r="B16" s="6" t="s">
        <v>23</v>
      </c>
      <c r="C16" s="7">
        <v>435000</v>
      </c>
      <c r="D16" s="7">
        <v>466000</v>
      </c>
      <c r="E16" s="7">
        <v>446000</v>
      </c>
      <c r="F16" s="7">
        <v>446000</v>
      </c>
      <c r="G16" s="7">
        <v>446000</v>
      </c>
      <c r="H16" s="12">
        <f t="shared" si="1"/>
        <v>7.1264367816092022E-2</v>
      </c>
      <c r="I16" s="12">
        <f t="shared" si="2"/>
        <v>-4.2918454935622297E-2</v>
      </c>
      <c r="J16" s="12">
        <f t="shared" si="3"/>
        <v>0</v>
      </c>
      <c r="K16" s="12">
        <f t="shared" si="5"/>
        <v>0</v>
      </c>
    </row>
    <row r="17" spans="1:11" x14ac:dyDescent="0.3">
      <c r="A17" s="4" t="s">
        <v>24</v>
      </c>
      <c r="B17" s="5" t="s">
        <v>25</v>
      </c>
      <c r="C17" s="8">
        <f>C18+C19+C20+C21</f>
        <v>9489488.2899999991</v>
      </c>
      <c r="D17" s="8">
        <f>D18+D19+D20+D21</f>
        <v>17842431.600000001</v>
      </c>
      <c r="E17" s="8">
        <f>E18+E19+E20+E21</f>
        <v>10500762</v>
      </c>
      <c r="F17" s="8">
        <f>F18+F19+F20+F21</f>
        <v>10505250.5</v>
      </c>
      <c r="G17" s="8">
        <f>G18+G19+G20+G21</f>
        <v>10510048.6</v>
      </c>
      <c r="H17" s="11">
        <f t="shared" si="1"/>
        <v>0.88023116260149825</v>
      </c>
      <c r="I17" s="11">
        <f t="shared" si="2"/>
        <v>-0.41147248113872559</v>
      </c>
      <c r="J17" s="11">
        <f t="shared" si="3"/>
        <v>4.274451701695714E-4</v>
      </c>
      <c r="K17" s="11">
        <f t="shared" si="5"/>
        <v>4.567335162546371E-4</v>
      </c>
    </row>
    <row r="18" spans="1:11" x14ac:dyDescent="0.3">
      <c r="A18" s="2" t="s">
        <v>26</v>
      </c>
      <c r="B18" s="6" t="s">
        <v>27</v>
      </c>
      <c r="C18" s="7">
        <v>60893.599999999999</v>
      </c>
      <c r="D18" s="7">
        <v>50259</v>
      </c>
      <c r="E18" s="7">
        <v>82670</v>
      </c>
      <c r="F18" s="7">
        <v>87158.5</v>
      </c>
      <c r="G18" s="7">
        <v>91956.6</v>
      </c>
      <c r="H18" s="12">
        <f t="shared" si="1"/>
        <v>-0.17464232694404669</v>
      </c>
      <c r="I18" s="12">
        <f t="shared" si="2"/>
        <v>0.64487952406534155</v>
      </c>
      <c r="J18" s="12">
        <f t="shared" si="3"/>
        <v>5.4294181686222354E-2</v>
      </c>
      <c r="K18" s="12">
        <f t="shared" si="5"/>
        <v>5.5050281957583103E-2</v>
      </c>
    </row>
    <row r="19" spans="1:11" x14ac:dyDescent="0.3">
      <c r="A19" s="2" t="s">
        <v>28</v>
      </c>
      <c r="B19" s="6" t="s">
        <v>29</v>
      </c>
      <c r="C19" s="7">
        <v>9215144.6899999995</v>
      </c>
      <c r="D19" s="7">
        <v>17746305.350000001</v>
      </c>
      <c r="E19" s="7">
        <v>10005100</v>
      </c>
      <c r="F19" s="7">
        <v>10005100</v>
      </c>
      <c r="G19" s="7">
        <v>10005100</v>
      </c>
      <c r="H19" s="12">
        <f t="shared" si="1"/>
        <v>0.92577609435235053</v>
      </c>
      <c r="I19" s="12">
        <f t="shared" si="2"/>
        <v>-0.4362150429244136</v>
      </c>
      <c r="J19" s="12">
        <f t="shared" si="3"/>
        <v>0</v>
      </c>
      <c r="K19" s="12">
        <f t="shared" si="5"/>
        <v>0</v>
      </c>
    </row>
    <row r="20" spans="1:11" x14ac:dyDescent="0.3">
      <c r="A20" s="2" t="s">
        <v>30</v>
      </c>
      <c r="B20" s="6" t="s">
        <v>31</v>
      </c>
      <c r="C20" s="7">
        <v>11400</v>
      </c>
      <c r="D20" s="7">
        <v>13050</v>
      </c>
      <c r="E20" s="7">
        <v>14692</v>
      </c>
      <c r="F20" s="7">
        <v>14692</v>
      </c>
      <c r="G20" s="7">
        <v>14692</v>
      </c>
      <c r="H20" s="12">
        <f t="shared" si="1"/>
        <v>0.14473684210526305</v>
      </c>
      <c r="I20" s="12">
        <f t="shared" si="2"/>
        <v>0.12582375478927199</v>
      </c>
      <c r="J20" s="12">
        <f t="shared" si="3"/>
        <v>0</v>
      </c>
      <c r="K20" s="12">
        <f t="shared" si="5"/>
        <v>0</v>
      </c>
    </row>
    <row r="21" spans="1:11" x14ac:dyDescent="0.3">
      <c r="A21" s="2" t="s">
        <v>32</v>
      </c>
      <c r="B21" s="6" t="s">
        <v>33</v>
      </c>
      <c r="C21" s="7">
        <v>202050</v>
      </c>
      <c r="D21" s="7">
        <v>32817.25</v>
      </c>
      <c r="E21" s="7">
        <v>398300</v>
      </c>
      <c r="F21" s="7">
        <v>398300</v>
      </c>
      <c r="G21" s="7">
        <v>398300</v>
      </c>
      <c r="H21" s="12">
        <f t="shared" si="1"/>
        <v>-0.83757856966097499</v>
      </c>
      <c r="I21" s="12">
        <f t="shared" si="2"/>
        <v>11.136909704499921</v>
      </c>
      <c r="J21" s="12">
        <f t="shared" si="3"/>
        <v>0</v>
      </c>
      <c r="K21" s="12">
        <f t="shared" si="5"/>
        <v>0</v>
      </c>
    </row>
    <row r="22" spans="1:11" x14ac:dyDescent="0.3">
      <c r="A22" s="4" t="s">
        <v>34</v>
      </c>
      <c r="B22" s="5" t="s">
        <v>35</v>
      </c>
      <c r="C22" s="8">
        <f>C23+C24+C25+C26</f>
        <v>78429746.890000001</v>
      </c>
      <c r="D22" s="8">
        <f>D23+D24+D25+D26</f>
        <v>71293484.780000001</v>
      </c>
      <c r="E22" s="8">
        <f>E23+E24+E25+E26</f>
        <v>51392643.289999999</v>
      </c>
      <c r="F22" s="8">
        <f>F23+F24+F25+F26</f>
        <v>30909858.120000001</v>
      </c>
      <c r="G22" s="8">
        <f>G23+G24+G25+G26</f>
        <v>32761411.120000001</v>
      </c>
      <c r="H22" s="11">
        <f t="shared" si="1"/>
        <v>-9.0989227850101551E-2</v>
      </c>
      <c r="I22" s="11">
        <f t="shared" si="2"/>
        <v>-0.27913969349949341</v>
      </c>
      <c r="J22" s="11">
        <f t="shared" si="3"/>
        <v>-0.39855480976954427</v>
      </c>
      <c r="K22" s="11">
        <f t="shared" si="5"/>
        <v>5.9901698442347939E-2</v>
      </c>
    </row>
    <row r="23" spans="1:11" x14ac:dyDescent="0.3">
      <c r="A23" s="2" t="s">
        <v>36</v>
      </c>
      <c r="B23" s="6" t="s">
        <v>37</v>
      </c>
      <c r="C23" s="7">
        <v>17509515.039999999</v>
      </c>
      <c r="D23" s="7">
        <v>15910186.710000001</v>
      </c>
      <c r="E23" s="7">
        <v>3000000</v>
      </c>
      <c r="F23" s="7">
        <v>1500000</v>
      </c>
      <c r="G23" s="7">
        <v>2768771.12</v>
      </c>
      <c r="H23" s="12">
        <f t="shared" si="1"/>
        <v>-9.1340526927580656E-2</v>
      </c>
      <c r="I23" s="12">
        <f t="shared" si="2"/>
        <v>-0.81144155912925808</v>
      </c>
      <c r="J23" s="12">
        <f t="shared" si="3"/>
        <v>-0.5</v>
      </c>
      <c r="K23" s="12">
        <f t="shared" si="5"/>
        <v>0.84584741333333335</v>
      </c>
    </row>
    <row r="24" spans="1:11" x14ac:dyDescent="0.3">
      <c r="A24" s="2" t="s">
        <v>38</v>
      </c>
      <c r="B24" s="6" t="s">
        <v>39</v>
      </c>
      <c r="C24" s="7">
        <v>5852330.9900000002</v>
      </c>
      <c r="D24" s="7">
        <v>7227338.2599999998</v>
      </c>
      <c r="E24" s="7">
        <v>4877240</v>
      </c>
      <c r="F24" s="7">
        <v>3894458.12</v>
      </c>
      <c r="G24" s="7">
        <v>4477240</v>
      </c>
      <c r="H24" s="12">
        <f t="shared" si="1"/>
        <v>0.23495035949769472</v>
      </c>
      <c r="I24" s="12">
        <f t="shared" si="2"/>
        <v>-0.32516787999348462</v>
      </c>
      <c r="J24" s="12">
        <f t="shared" si="3"/>
        <v>-0.20150369471258334</v>
      </c>
      <c r="K24" s="12">
        <f t="shared" si="5"/>
        <v>0.14964389448871507</v>
      </c>
    </row>
    <row r="25" spans="1:11" x14ac:dyDescent="0.3">
      <c r="A25" s="2" t="s">
        <v>40</v>
      </c>
      <c r="B25" s="6" t="s">
        <v>41</v>
      </c>
      <c r="C25" s="7">
        <v>5051232.5</v>
      </c>
      <c r="D25" s="7">
        <v>7595871.3099999996</v>
      </c>
      <c r="E25" s="7">
        <v>4729000</v>
      </c>
      <c r="F25" s="7">
        <v>4729000</v>
      </c>
      <c r="G25" s="7">
        <v>4729000</v>
      </c>
      <c r="H25" s="12">
        <f t="shared" si="1"/>
        <v>0.50376592445507096</v>
      </c>
      <c r="I25" s="12">
        <f t="shared" si="2"/>
        <v>-0.3774249448151854</v>
      </c>
      <c r="J25" s="12">
        <f t="shared" si="3"/>
        <v>0</v>
      </c>
      <c r="K25" s="12">
        <f t="shared" si="5"/>
        <v>0</v>
      </c>
    </row>
    <row r="26" spans="1:11" x14ac:dyDescent="0.3">
      <c r="A26" s="2" t="s">
        <v>42</v>
      </c>
      <c r="B26" s="6" t="s">
        <v>43</v>
      </c>
      <c r="C26" s="7">
        <v>50016668.359999999</v>
      </c>
      <c r="D26" s="7">
        <v>40560088.5</v>
      </c>
      <c r="E26" s="7">
        <v>38786403.289999999</v>
      </c>
      <c r="F26" s="7">
        <v>20786400</v>
      </c>
      <c r="G26" s="7">
        <v>20786400</v>
      </c>
      <c r="H26" s="12">
        <f t="shared" si="1"/>
        <v>-0.18906856794089755</v>
      </c>
      <c r="I26" s="12">
        <f t="shared" si="2"/>
        <v>-4.3729816072763272E-2</v>
      </c>
      <c r="J26" s="12">
        <f t="shared" si="3"/>
        <v>-0.46408023851597502</v>
      </c>
      <c r="K26" s="12">
        <f t="shared" si="5"/>
        <v>0</v>
      </c>
    </row>
    <row r="27" spans="1:11" x14ac:dyDescent="0.3">
      <c r="A27" s="4" t="s">
        <v>44</v>
      </c>
      <c r="B27" s="5" t="s">
        <v>45</v>
      </c>
      <c r="C27" s="8">
        <f>C28</f>
        <v>9135</v>
      </c>
      <c r="D27" s="8">
        <f>D28</f>
        <v>238000</v>
      </c>
      <c r="E27" s="8">
        <f>E28</f>
        <v>60000</v>
      </c>
      <c r="F27" s="8">
        <f>F28</f>
        <v>60000</v>
      </c>
      <c r="G27" s="8">
        <f>G28</f>
        <v>60000</v>
      </c>
      <c r="H27" s="11">
        <f t="shared" si="1"/>
        <v>25.053639846743295</v>
      </c>
      <c r="I27" s="11">
        <f t="shared" si="2"/>
        <v>-0.74789915966386555</v>
      </c>
      <c r="J27" s="11">
        <f t="shared" si="3"/>
        <v>0</v>
      </c>
      <c r="K27" s="11">
        <f t="shared" si="5"/>
        <v>0</v>
      </c>
    </row>
    <row r="28" spans="1:11" x14ac:dyDescent="0.3">
      <c r="A28" s="2" t="s">
        <v>46</v>
      </c>
      <c r="B28" s="6" t="s">
        <v>47</v>
      </c>
      <c r="C28" s="7">
        <v>9135</v>
      </c>
      <c r="D28" s="7">
        <v>238000</v>
      </c>
      <c r="E28" s="7">
        <v>60000</v>
      </c>
      <c r="F28" s="7">
        <v>60000</v>
      </c>
      <c r="G28" s="7">
        <v>60000</v>
      </c>
      <c r="H28" s="12">
        <f t="shared" si="1"/>
        <v>25.053639846743295</v>
      </c>
      <c r="I28" s="12">
        <f t="shared" si="2"/>
        <v>-0.74789915966386555</v>
      </c>
      <c r="J28" s="12">
        <f t="shared" si="3"/>
        <v>0</v>
      </c>
      <c r="K28" s="12">
        <f t="shared" si="5"/>
        <v>0</v>
      </c>
    </row>
    <row r="29" spans="1:11" x14ac:dyDescent="0.3">
      <c r="A29" s="4" t="s">
        <v>48</v>
      </c>
      <c r="B29" s="5" t="s">
        <v>49</v>
      </c>
      <c r="C29" s="8">
        <f>C30+C31+C33+C34</f>
        <v>182039354.09</v>
      </c>
      <c r="D29" s="8">
        <f>D30+D31+D33+D34</f>
        <v>177056450.98999998</v>
      </c>
      <c r="E29" s="8">
        <f>E30+E31+E32+E33+E34</f>
        <v>177823640.51999998</v>
      </c>
      <c r="F29" s="8">
        <f>F30+F31+F32+F33+F34</f>
        <v>180727000.51999998</v>
      </c>
      <c r="G29" s="8">
        <f>G30+G31+G32+G33+G34</f>
        <v>181933810.51999998</v>
      </c>
      <c r="H29" s="11">
        <f t="shared" si="1"/>
        <v>-2.7372669634591618E-2</v>
      </c>
      <c r="I29" s="11">
        <f t="shared" si="2"/>
        <v>4.333022184226154E-3</v>
      </c>
      <c r="J29" s="11">
        <f t="shared" si="3"/>
        <v>1.6327187945932575E-2</v>
      </c>
      <c r="K29" s="11">
        <f t="shared" si="5"/>
        <v>6.6775301782671104E-3</v>
      </c>
    </row>
    <row r="30" spans="1:11" x14ac:dyDescent="0.3">
      <c r="A30" s="2" t="s">
        <v>73</v>
      </c>
      <c r="B30" s="6" t="s">
        <v>74</v>
      </c>
      <c r="C30" s="7">
        <v>72451918.239999995</v>
      </c>
      <c r="D30" s="7">
        <v>68558593</v>
      </c>
      <c r="E30" s="7">
        <v>67349554.599999994</v>
      </c>
      <c r="F30" s="7">
        <v>68862014.599999994</v>
      </c>
      <c r="G30" s="7">
        <v>70068124.599999994</v>
      </c>
      <c r="H30" s="12">
        <f t="shared" si="1"/>
        <v>-5.3736675778592868E-2</v>
      </c>
      <c r="I30" s="12">
        <f t="shared" si="2"/>
        <v>-1.763511103560722E-2</v>
      </c>
      <c r="J30" s="12">
        <f t="shared" si="3"/>
        <v>2.2456867146082082E-2</v>
      </c>
      <c r="K30" s="12">
        <f t="shared" si="5"/>
        <v>1.7514881128673832E-2</v>
      </c>
    </row>
    <row r="31" spans="1:11" x14ac:dyDescent="0.3">
      <c r="A31" s="2" t="s">
        <v>75</v>
      </c>
      <c r="B31" s="6" t="s">
        <v>76</v>
      </c>
      <c r="C31" s="7">
        <v>97174482.760000005</v>
      </c>
      <c r="D31" s="7">
        <v>94751343.200000003</v>
      </c>
      <c r="E31" s="7">
        <v>75522488.819999993</v>
      </c>
      <c r="F31" s="7">
        <v>76913388.819999993</v>
      </c>
      <c r="G31" s="7">
        <v>76914088.819999993</v>
      </c>
      <c r="H31" s="12">
        <f t="shared" si="1"/>
        <v>-2.493596560719169E-2</v>
      </c>
      <c r="I31" s="12">
        <f t="shared" si="2"/>
        <v>-0.20294017721112378</v>
      </c>
      <c r="J31" s="12">
        <f t="shared" si="3"/>
        <v>1.8417030764373621E-2</v>
      </c>
      <c r="K31" s="12">
        <f t="shared" si="5"/>
        <v>9.1011462468593152E-6</v>
      </c>
    </row>
    <row r="32" spans="1:11" x14ac:dyDescent="0.3">
      <c r="A32" s="2" t="s">
        <v>105</v>
      </c>
      <c r="B32" s="6" t="s">
        <v>104</v>
      </c>
      <c r="C32" s="7">
        <v>0</v>
      </c>
      <c r="D32" s="7">
        <v>0</v>
      </c>
      <c r="E32" s="7">
        <v>22987715.59</v>
      </c>
      <c r="F32" s="7">
        <v>22987715.59</v>
      </c>
      <c r="G32" s="7">
        <v>22987715.59</v>
      </c>
      <c r="H32" s="12">
        <v>0</v>
      </c>
      <c r="I32" s="12">
        <v>0</v>
      </c>
      <c r="J32" s="12">
        <f t="shared" si="3"/>
        <v>0</v>
      </c>
      <c r="K32" s="12">
        <f t="shared" si="5"/>
        <v>0</v>
      </c>
    </row>
    <row r="33" spans="1:11" x14ac:dyDescent="0.3">
      <c r="A33" s="2" t="s">
        <v>106</v>
      </c>
      <c r="B33" s="6" t="s">
        <v>50</v>
      </c>
      <c r="C33" s="7">
        <v>1042079.74</v>
      </c>
      <c r="D33" s="7">
        <v>1194955</v>
      </c>
      <c r="E33" s="7">
        <v>952200</v>
      </c>
      <c r="F33" s="7">
        <v>952200</v>
      </c>
      <c r="G33" s="7">
        <v>952200</v>
      </c>
      <c r="H33" s="12">
        <f t="shared" si="1"/>
        <v>0.14670207483354392</v>
      </c>
      <c r="I33" s="12">
        <f t="shared" si="2"/>
        <v>-0.20314990941081468</v>
      </c>
      <c r="J33" s="12">
        <f t="shared" si="3"/>
        <v>0</v>
      </c>
      <c r="K33" s="12">
        <f t="shared" si="5"/>
        <v>0</v>
      </c>
    </row>
    <row r="34" spans="1:11" x14ac:dyDescent="0.3">
      <c r="A34" s="2" t="s">
        <v>51</v>
      </c>
      <c r="B34" s="6" t="s">
        <v>52</v>
      </c>
      <c r="C34" s="7">
        <v>11370873.35</v>
      </c>
      <c r="D34" s="7">
        <v>12551559.789999999</v>
      </c>
      <c r="E34" s="7">
        <v>11011681.51</v>
      </c>
      <c r="F34" s="7">
        <v>11011681.51</v>
      </c>
      <c r="G34" s="7">
        <v>11011681.51</v>
      </c>
      <c r="H34" s="12">
        <f t="shared" si="1"/>
        <v>0.10383427936078449</v>
      </c>
      <c r="I34" s="12">
        <f t="shared" si="2"/>
        <v>-0.12268421660444473</v>
      </c>
      <c r="J34" s="12">
        <f t="shared" si="3"/>
        <v>0</v>
      </c>
      <c r="K34" s="12">
        <f t="shared" si="5"/>
        <v>0</v>
      </c>
    </row>
    <row r="35" spans="1:11" x14ac:dyDescent="0.3">
      <c r="A35" s="4" t="s">
        <v>53</v>
      </c>
      <c r="B35" s="5" t="s">
        <v>54</v>
      </c>
      <c r="C35" s="8">
        <f>C36+C37</f>
        <v>5758565.4299999997</v>
      </c>
      <c r="D35" s="8">
        <f>D36+D37</f>
        <v>7529199</v>
      </c>
      <c r="E35" s="8">
        <f>E36+E37</f>
        <v>7250140.2300000004</v>
      </c>
      <c r="F35" s="8">
        <f>F36+F37</f>
        <v>7250140.2300000004</v>
      </c>
      <c r="G35" s="8">
        <f>G36+G37</f>
        <v>7250140.2300000004</v>
      </c>
      <c r="H35" s="11">
        <f t="shared" si="1"/>
        <v>0.30747824115632216</v>
      </c>
      <c r="I35" s="11">
        <f t="shared" si="2"/>
        <v>-3.7063540225195202E-2</v>
      </c>
      <c r="J35" s="11">
        <f t="shared" si="3"/>
        <v>0</v>
      </c>
      <c r="K35" s="11">
        <f t="shared" si="5"/>
        <v>0</v>
      </c>
    </row>
    <row r="36" spans="1:11" x14ac:dyDescent="0.3">
      <c r="A36" s="2" t="s">
        <v>91</v>
      </c>
      <c r="B36" s="6" t="s">
        <v>90</v>
      </c>
      <c r="C36" s="7">
        <v>5634565.4299999997</v>
      </c>
      <c r="D36" s="7">
        <v>7407199</v>
      </c>
      <c r="E36" s="7">
        <v>7130140.2300000004</v>
      </c>
      <c r="F36" s="7">
        <v>7130140.2300000004</v>
      </c>
      <c r="G36" s="7">
        <v>7130140.2300000004</v>
      </c>
      <c r="H36" s="12">
        <f t="shared" si="1"/>
        <v>0.3145998732328148</v>
      </c>
      <c r="I36" s="12">
        <f t="shared" si="2"/>
        <v>-3.7403986311154824E-2</v>
      </c>
      <c r="J36" s="12">
        <f t="shared" si="3"/>
        <v>0</v>
      </c>
      <c r="K36" s="12">
        <f t="shared" si="5"/>
        <v>0</v>
      </c>
    </row>
    <row r="37" spans="1:11" x14ac:dyDescent="0.3">
      <c r="A37" s="2" t="s">
        <v>55</v>
      </c>
      <c r="B37" s="6" t="s">
        <v>56</v>
      </c>
      <c r="C37" s="7">
        <v>124000</v>
      </c>
      <c r="D37" s="7">
        <v>122000</v>
      </c>
      <c r="E37" s="7">
        <v>120000</v>
      </c>
      <c r="F37" s="7">
        <v>120000</v>
      </c>
      <c r="G37" s="7">
        <v>120000</v>
      </c>
      <c r="H37" s="12">
        <f t="shared" si="1"/>
        <v>-1.6129032258064502E-2</v>
      </c>
      <c r="I37" s="12">
        <f t="shared" si="2"/>
        <v>-1.6393442622950838E-2</v>
      </c>
      <c r="J37" s="12">
        <f t="shared" si="3"/>
        <v>0</v>
      </c>
      <c r="K37" s="12">
        <f t="shared" si="5"/>
        <v>0</v>
      </c>
    </row>
    <row r="38" spans="1:11" x14ac:dyDescent="0.3">
      <c r="A38" s="4" t="s">
        <v>57</v>
      </c>
      <c r="B38" s="5" t="s">
        <v>58</v>
      </c>
      <c r="C38" s="8">
        <f>C39</f>
        <v>49504.61</v>
      </c>
      <c r="D38" s="8">
        <f>D39</f>
        <v>176984</v>
      </c>
      <c r="E38" s="8">
        <f>E39</f>
        <v>170000</v>
      </c>
      <c r="F38" s="8">
        <f>F39</f>
        <v>170000</v>
      </c>
      <c r="G38" s="8">
        <f>G39</f>
        <v>170000</v>
      </c>
      <c r="H38" s="11">
        <f t="shared" si="1"/>
        <v>2.5751013895473571</v>
      </c>
      <c r="I38" s="11">
        <f t="shared" si="2"/>
        <v>-3.9461194232247032E-2</v>
      </c>
      <c r="J38" s="11">
        <f t="shared" si="3"/>
        <v>0</v>
      </c>
      <c r="K38" s="11">
        <f t="shared" si="5"/>
        <v>0</v>
      </c>
    </row>
    <row r="39" spans="1:11" x14ac:dyDescent="0.3">
      <c r="A39" s="2" t="s">
        <v>59</v>
      </c>
      <c r="B39" s="6" t="s">
        <v>60</v>
      </c>
      <c r="C39" s="7">
        <v>49504.61</v>
      </c>
      <c r="D39" s="7">
        <v>176984</v>
      </c>
      <c r="E39" s="7">
        <v>170000</v>
      </c>
      <c r="F39" s="7">
        <v>170000</v>
      </c>
      <c r="G39" s="7">
        <v>170000</v>
      </c>
      <c r="H39" s="12">
        <f t="shared" si="1"/>
        <v>2.5751013895473571</v>
      </c>
      <c r="I39" s="12">
        <f t="shared" si="2"/>
        <v>-3.9461194232247032E-2</v>
      </c>
      <c r="J39" s="12">
        <f t="shared" si="3"/>
        <v>0</v>
      </c>
      <c r="K39" s="12">
        <f t="shared" si="5"/>
        <v>0</v>
      </c>
    </row>
    <row r="40" spans="1:11" x14ac:dyDescent="0.3">
      <c r="A40" s="4" t="s">
        <v>61</v>
      </c>
      <c r="B40" s="5" t="s">
        <v>62</v>
      </c>
      <c r="C40" s="8">
        <f>C41+C42+C43+C44</f>
        <v>16110309.57</v>
      </c>
      <c r="D40" s="8">
        <f>D41+D42+D43+D44</f>
        <v>18940050</v>
      </c>
      <c r="E40" s="8">
        <f>E41+E42+E43+E44</f>
        <v>20370150</v>
      </c>
      <c r="F40" s="8">
        <f>F41+F42+F43+F44</f>
        <v>18917650</v>
      </c>
      <c r="G40" s="8">
        <f>G41+G42+G43+G44</f>
        <v>19356150</v>
      </c>
      <c r="H40" s="11">
        <f t="shared" si="1"/>
        <v>0.17564779979581724</v>
      </c>
      <c r="I40" s="11">
        <f t="shared" si="2"/>
        <v>7.5506664449143557E-2</v>
      </c>
      <c r="J40" s="11">
        <f t="shared" si="3"/>
        <v>-7.1305316848427669E-2</v>
      </c>
      <c r="K40" s="11">
        <f t="shared" si="5"/>
        <v>2.3179411819121309E-2</v>
      </c>
    </row>
    <row r="41" spans="1:11" x14ac:dyDescent="0.3">
      <c r="A41" s="2" t="s">
        <v>63</v>
      </c>
      <c r="B41" s="6" t="s">
        <v>64</v>
      </c>
      <c r="C41" s="7">
        <v>137091.82</v>
      </c>
      <c r="D41" s="7">
        <v>132550</v>
      </c>
      <c r="E41" s="7">
        <v>132550</v>
      </c>
      <c r="F41" s="7">
        <v>132550</v>
      </c>
      <c r="G41" s="7">
        <v>132550</v>
      </c>
      <c r="H41" s="12">
        <f t="shared" si="1"/>
        <v>-3.3129766604601207E-2</v>
      </c>
      <c r="I41" s="12">
        <f t="shared" si="2"/>
        <v>0</v>
      </c>
      <c r="J41" s="12">
        <f t="shared" si="3"/>
        <v>0</v>
      </c>
      <c r="K41" s="12">
        <f t="shared" si="5"/>
        <v>0</v>
      </c>
    </row>
    <row r="42" spans="1:11" x14ac:dyDescent="0.3">
      <c r="A42" s="2" t="s">
        <v>65</v>
      </c>
      <c r="B42" s="6" t="s">
        <v>66</v>
      </c>
      <c r="C42" s="7">
        <v>9827632.3900000006</v>
      </c>
      <c r="D42" s="7">
        <v>11713300</v>
      </c>
      <c r="E42" s="7">
        <v>12171300</v>
      </c>
      <c r="F42" s="7">
        <v>10718800</v>
      </c>
      <c r="G42" s="7">
        <v>11157300</v>
      </c>
      <c r="H42" s="12">
        <f t="shared" si="1"/>
        <v>0.19187404810936348</v>
      </c>
      <c r="I42" s="12">
        <f t="shared" si="2"/>
        <v>3.9100851169183715E-2</v>
      </c>
      <c r="J42" s="12">
        <f t="shared" si="3"/>
        <v>-0.11933811507398551</v>
      </c>
      <c r="K42" s="12">
        <f t="shared" si="5"/>
        <v>4.0909430160092519E-2</v>
      </c>
    </row>
    <row r="43" spans="1:11" x14ac:dyDescent="0.3">
      <c r="A43" s="2" t="s">
        <v>67</v>
      </c>
      <c r="B43" s="6" t="s">
        <v>68</v>
      </c>
      <c r="C43" s="7">
        <v>6143318.8600000003</v>
      </c>
      <c r="D43" s="7">
        <v>7094200</v>
      </c>
      <c r="E43" s="7">
        <v>8066300</v>
      </c>
      <c r="F43" s="7">
        <v>8066300</v>
      </c>
      <c r="G43" s="7">
        <v>8066300</v>
      </c>
      <c r="H43" s="12">
        <f t="shared" si="1"/>
        <v>0.15478297019406217</v>
      </c>
      <c r="I43" s="12">
        <f t="shared" si="2"/>
        <v>0.13702743085901159</v>
      </c>
      <c r="J43" s="12">
        <f t="shared" si="3"/>
        <v>0</v>
      </c>
      <c r="K43" s="12">
        <f t="shared" si="5"/>
        <v>0</v>
      </c>
    </row>
    <row r="44" spans="1:11" x14ac:dyDescent="0.3">
      <c r="A44" s="2" t="s">
        <v>69</v>
      </c>
      <c r="B44" s="6" t="s">
        <v>70</v>
      </c>
      <c r="C44" s="7">
        <v>2266.5</v>
      </c>
      <c r="D44" s="7">
        <v>0</v>
      </c>
      <c r="E44" s="7">
        <v>0</v>
      </c>
      <c r="F44" s="7">
        <v>0</v>
      </c>
      <c r="G44" s="7">
        <v>0</v>
      </c>
      <c r="H44" s="12">
        <f t="shared" si="1"/>
        <v>-1</v>
      </c>
      <c r="I44" s="12">
        <v>0</v>
      </c>
      <c r="J44" s="12">
        <v>0</v>
      </c>
      <c r="K44" s="12">
        <v>0</v>
      </c>
    </row>
    <row r="45" spans="1:11" x14ac:dyDescent="0.3">
      <c r="A45" s="4" t="s">
        <v>93</v>
      </c>
      <c r="B45" s="5" t="s">
        <v>92</v>
      </c>
      <c r="C45" s="8">
        <f>C46+C47</f>
        <v>26116029.25</v>
      </c>
      <c r="D45" s="8">
        <f>D46+D47</f>
        <v>23601955.739999998</v>
      </c>
      <c r="E45" s="8">
        <f>E46+E47</f>
        <v>23655950.800000001</v>
      </c>
      <c r="F45" s="8">
        <f>F46+F47</f>
        <v>23655950.800000001</v>
      </c>
      <c r="G45" s="8">
        <f>G46+G47</f>
        <v>23655950.800000001</v>
      </c>
      <c r="H45" s="11">
        <f t="shared" si="1"/>
        <v>-9.6265534317396373E-2</v>
      </c>
      <c r="I45" s="11">
        <f t="shared" si="2"/>
        <v>2.2877366856719483E-3</v>
      </c>
      <c r="J45" s="11">
        <f t="shared" si="3"/>
        <v>0</v>
      </c>
      <c r="K45" s="11">
        <f t="shared" si="5"/>
        <v>0</v>
      </c>
    </row>
    <row r="46" spans="1:11" x14ac:dyDescent="0.3">
      <c r="A46" s="2" t="s">
        <v>77</v>
      </c>
      <c r="B46" s="6" t="s">
        <v>78</v>
      </c>
      <c r="C46" s="7">
        <v>529408.25</v>
      </c>
      <c r="D46" s="7">
        <v>160870</v>
      </c>
      <c r="E46" s="7">
        <v>97000</v>
      </c>
      <c r="F46" s="7">
        <v>97000</v>
      </c>
      <c r="G46" s="7">
        <v>97000</v>
      </c>
      <c r="H46" s="12">
        <f t="shared" si="1"/>
        <v>-0.69613242710139112</v>
      </c>
      <c r="I46" s="12">
        <f t="shared" si="2"/>
        <v>-0.39702865667930631</v>
      </c>
      <c r="J46" s="12">
        <f t="shared" si="3"/>
        <v>0</v>
      </c>
      <c r="K46" s="12">
        <f t="shared" si="5"/>
        <v>0</v>
      </c>
    </row>
    <row r="47" spans="1:11" x14ac:dyDescent="0.3">
      <c r="A47" s="2" t="s">
        <v>71</v>
      </c>
      <c r="B47" s="6" t="s">
        <v>72</v>
      </c>
      <c r="C47" s="7">
        <v>25586621</v>
      </c>
      <c r="D47" s="7">
        <v>23441085.739999998</v>
      </c>
      <c r="E47" s="7">
        <v>23558950.800000001</v>
      </c>
      <c r="F47" s="7">
        <v>23558950.800000001</v>
      </c>
      <c r="G47" s="7">
        <v>23558950.800000001</v>
      </c>
      <c r="H47" s="12">
        <f t="shared" si="1"/>
        <v>-8.3853794528007453E-2</v>
      </c>
      <c r="I47" s="12">
        <f t="shared" si="2"/>
        <v>5.0281399636227242E-3</v>
      </c>
      <c r="J47" s="12">
        <f t="shared" si="3"/>
        <v>0</v>
      </c>
      <c r="K47" s="12">
        <f t="shared" si="5"/>
        <v>0</v>
      </c>
    </row>
    <row r="48" spans="1:11" x14ac:dyDescent="0.3">
      <c r="A48" s="4" t="s">
        <v>79</v>
      </c>
      <c r="B48" s="5" t="s">
        <v>80</v>
      </c>
      <c r="C48" s="8">
        <f>C49</f>
        <v>4027790</v>
      </c>
      <c r="D48" s="8">
        <f>D49</f>
        <v>4495900.75</v>
      </c>
      <c r="E48" s="8">
        <f>E49</f>
        <v>4612890.83</v>
      </c>
      <c r="F48" s="8">
        <f>F49</f>
        <v>4612890.83</v>
      </c>
      <c r="G48" s="8">
        <f>G49</f>
        <v>4612890.83</v>
      </c>
      <c r="H48" s="11">
        <f t="shared" si="1"/>
        <v>0.11622024733166336</v>
      </c>
      <c r="I48" s="11">
        <f t="shared" si="2"/>
        <v>2.6021499696139871E-2</v>
      </c>
      <c r="J48" s="11">
        <f t="shared" si="3"/>
        <v>0</v>
      </c>
      <c r="K48" s="11">
        <f t="shared" si="5"/>
        <v>0</v>
      </c>
    </row>
    <row r="49" spans="1:11" x14ac:dyDescent="0.3">
      <c r="A49" s="2" t="s">
        <v>81</v>
      </c>
      <c r="B49" s="6" t="s">
        <v>82</v>
      </c>
      <c r="C49" s="7">
        <v>4027790</v>
      </c>
      <c r="D49" s="7">
        <v>4495900.75</v>
      </c>
      <c r="E49" s="7">
        <v>4612890.83</v>
      </c>
      <c r="F49" s="7">
        <v>4612890.83</v>
      </c>
      <c r="G49" s="7">
        <v>4612890.83</v>
      </c>
      <c r="H49" s="12">
        <f t="shared" si="1"/>
        <v>0.11622024733166336</v>
      </c>
      <c r="I49" s="12">
        <f t="shared" si="2"/>
        <v>2.6021499696139871E-2</v>
      </c>
      <c r="J49" s="12">
        <f t="shared" si="3"/>
        <v>0</v>
      </c>
      <c r="K49" s="12">
        <f t="shared" si="5"/>
        <v>0</v>
      </c>
    </row>
    <row r="50" spans="1:11" s="18" customFormat="1" x14ac:dyDescent="0.3">
      <c r="A50" s="14" t="s">
        <v>84</v>
      </c>
      <c r="B50" s="15"/>
      <c r="C50" s="16">
        <f>C3+C11+C13+C17+C22+C27+C29+C35+C38+C40+C45+C48</f>
        <v>402667068.38999999</v>
      </c>
      <c r="D50" s="16">
        <f>D3+D11+D13+D17+D22+D27+D29+D35+D38+D40+D45+D48</f>
        <v>400203118.89999998</v>
      </c>
      <c r="E50" s="16">
        <f>E3+E11+E13+E17+E22+E27+E29+E35+E38+E40+E45+E48</f>
        <v>375668802.31</v>
      </c>
      <c r="F50" s="16">
        <f>F3+F11+F13+F17+F22+F27+F29+F35+F38+F40+F45+F48</f>
        <v>356141365.63999999</v>
      </c>
      <c r="G50" s="16">
        <f>G3+G11+G13+G17+G22+G27+G29+G35+G38+G40+G45+G48</f>
        <v>359643026.74000001</v>
      </c>
      <c r="H50" s="17">
        <f>(D50/C50)-1</f>
        <v>-6.119073754533022E-3</v>
      </c>
      <c r="I50" s="17">
        <f>(E50/D50)-1</f>
        <v>-6.1304661136662553E-2</v>
      </c>
      <c r="J50" s="17">
        <f>(F50/E50)-1</f>
        <v>-5.1980458717692746E-2</v>
      </c>
      <c r="K50" s="17">
        <f>(G50/F50)-1</f>
        <v>9.8322223640250339E-3</v>
      </c>
    </row>
  </sheetData>
  <mergeCells count="10">
    <mergeCell ref="I1:I2"/>
    <mergeCell ref="J1:J2"/>
    <mergeCell ref="K1:K2"/>
    <mergeCell ref="A1:A2"/>
    <mergeCell ref="B1:B2"/>
    <mergeCell ref="C1:C2"/>
    <mergeCell ref="D1:D2"/>
    <mergeCell ref="H1:H2"/>
    <mergeCell ref="E1:E2"/>
    <mergeCell ref="F1:G1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2016-12-28T06:00:22Z</dcterms:modified>
</cp:coreProperties>
</file>