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1"/>
  </bookViews>
  <sheets>
    <sheet name="2017" sheetId="1" r:id="rId1"/>
    <sheet name="2018-2019" sheetId="2" r:id="rId2"/>
  </sheets>
  <definedNames>
    <definedName name="_xlnm.Print_Titles" localSheetId="0">'2017'!$9:$9</definedName>
    <definedName name="_xlnm.Print_Titles" localSheetId="1">'2018-2019'!$9:$9</definedName>
    <definedName name="_xlnm.Print_Area" localSheetId="0">'2017'!$A$1:$C$122</definedName>
    <definedName name="_xlnm.Print_Area" localSheetId="1">'2018-2019'!$A$1:$D$102</definedName>
  </definedNames>
  <calcPr fullCalcOnLoad="1"/>
</workbook>
</file>

<file path=xl/sharedStrings.xml><?xml version="1.0" encoding="utf-8"?>
<sst xmlns="http://schemas.openxmlformats.org/spreadsheetml/2006/main" count="418" uniqueCount="207">
  <si>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</si>
  <si>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</si>
  <si>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</si>
  <si>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</si>
  <si>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</si>
  <si>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</si>
  <si>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</si>
  <si>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</si>
  <si>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</si>
  <si>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</si>
  <si>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</si>
  <si>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</si>
  <si>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</si>
  <si>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</si>
  <si>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</si>
  <si>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</si>
  <si>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</si>
  <si>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</si>
  <si>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</si>
  <si>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</si>
  <si>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</si>
  <si>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</si>
  <si>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</si>
  <si>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</si>
  <si>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</si>
  <si>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</si>
  <si>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</si>
  <si>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</si>
  <si>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</si>
  <si>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</si>
  <si>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</si>
  <si>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</si>
  <si>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</si>
  <si>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</si>
  <si>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</si>
  <si>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</si>
  <si>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</si>
  <si>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</si>
  <si>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</si>
  <si>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</si>
  <si>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</si>
  <si>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</si>
  <si>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</si>
  <si>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</si>
  <si>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</si>
  <si>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</si>
  <si>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</si>
  <si>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</si>
  <si>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</si>
  <si>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</si>
  <si>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</si>
  <si>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</si>
  <si>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</si>
  <si>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</si>
  <si>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</si>
  <si>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</si>
  <si>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</si>
  <si>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</si>
  <si>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</si>
  <si>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</si>
  <si>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</si>
  <si>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</si>
  <si>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</si>
  <si>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</si>
  <si>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</si>
  <si>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</si>
  <si>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</si>
  <si>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</si>
  <si>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</si>
  <si>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</si>
  <si>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</si>
  <si>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</si>
  <si>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</si>
  <si>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</si>
  <si>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</si>
  <si>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</si>
  <si>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</si>
  <si>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</si>
  <si>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</si>
  <si>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</si>
  <si>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</si>
  <si>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</si>
  <si>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</si>
  <si>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</si>
  <si>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</si>
  <si>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</si>
  <si>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</si>
  <si>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</si>
  <si>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</si>
  <si>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</si>
  <si>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</si>
  <si>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</si>
  <si>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</si>
  <si>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</si>
  <si>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</si>
  <si>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</si>
  <si>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</si>
  <si>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</si>
  <si>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</si>
  <si>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</si>
  <si>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</si>
  <si>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</si>
  <si>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</si>
  <si>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</si>
  <si>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</si>
  <si>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</si>
  <si>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</si>
  <si>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</si>
  <si>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</si>
  <si>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</si>
  <si>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</si>
  <si>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</si>
  <si>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</si>
  <si>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</si>
  <si>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</si>
  <si>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</si>
  <si>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</si>
  <si>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</si>
  <si>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</si>
  <si>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</si>
  <si>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</si>
  <si>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</si>
  <si>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</si>
  <si>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</si>
  <si>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</si>
  <si>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</si>
  <si>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</si>
  <si>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</si>
  <si>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</si>
  <si>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</si>
  <si>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</si>
  <si>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</si>
  <si>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</si>
  <si>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</si>
  <si>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</si>
  <si>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</si>
  <si>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</si>
  <si>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</si>
  <si>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</si>
  <si>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</si>
  <si>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</si>
  <si>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</si>
  <si>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</si>
  <si>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</si>
  <si>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</si>
  <si>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</si>
  <si>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</si>
  <si>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</si>
  <si>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</si>
  <si>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</si>
  <si>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</si>
  <si>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</si>
  <si>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</si>
  <si>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</si>
  <si>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</si>
  <si>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</si>
  <si>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</si>
  <si>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</si>
  <si>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</si>
  <si>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</si>
  <si>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</si>
  <si>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</si>
  <si>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</si>
  <si>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</si>
  <si>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</si>
  <si>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</si>
  <si>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</si>
  <si>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</si>
  <si>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</si>
  <si>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</si>
  <si>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</si>
  <si>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</si>
  <si>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</si>
  <si>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</si>
  <si>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</si>
  <si>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</si>
  <si>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</si>
  <si>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</si>
  <si>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</si>
  <si>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</si>
  <si>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</si>
  <si>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</si>
  <si>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</si>
  <si>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</si>
  <si>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</si>
  <si>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</si>
  <si>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</si>
  <si>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</si>
  <si>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</si>
  <si>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</si>
  <si>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</si>
  <si>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</si>
  <si>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</si>
  <si>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</si>
  <si>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</si>
  <si>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</si>
  <si>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</si>
  <si>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</si>
  <si>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</si>
  <si>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</si>
  <si>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</si>
  <si>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</si>
  <si>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</si>
  <si>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</si>
  <si>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 xml:space="preserve"> Приложение 3.1</t>
  </si>
  <si>
    <t>Объем поступлений доходов в бюджет ЗАТО Видяево на плановый период 2018 и 2019 годов</t>
  </si>
  <si>
    <t>от________________ № _____</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</si>
</sst>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0">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0"/>
      <color indexed="10"/>
      <name val="Arial Cyr"/>
      <family val="0"/>
    </font>
    <font>
      <b/>
      <sz val="10"/>
      <color indexed="10"/>
      <name val="Arial Cyr"/>
      <family val="0"/>
    </font>
    <font>
      <sz val="10"/>
      <color indexed="30"/>
      <name val="Arial Cyr"/>
      <family val="0"/>
    </font>
    <font>
      <b/>
      <sz val="10"/>
      <color indexed="30"/>
      <name val="Arial Cyr"/>
      <family val="0"/>
    </font>
    <font>
      <b/>
      <sz val="12"/>
      <color indexed="30"/>
      <name val="Arial Cyr"/>
      <family val="0"/>
    </font>
    <font>
      <b/>
      <sz val="12"/>
      <color indexed="30"/>
      <name val="Times New Roman"/>
      <family val="1"/>
    </font>
    <font>
      <b/>
      <sz val="10"/>
      <color indexed="6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10"/>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 borderId="0" applyNumberFormat="0" applyBorder="0" applyAlignment="0" applyProtection="0"/>
  </cellStyleXfs>
  <cellXfs count="91">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24"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24" borderId="11" xfId="0" applyNumberFormat="1" applyFont="1" applyFill="1" applyBorder="1" applyAlignment="1">
      <alignment horizontal="center" vertical="center" wrapText="1"/>
    </xf>
    <xf numFmtId="0" fontId="6" fillId="24" borderId="12" xfId="0" applyNumberFormat="1" applyFont="1" applyFill="1" applyBorder="1" applyAlignment="1">
      <alignment horizontal="left" wrapText="1"/>
    </xf>
    <xf numFmtId="0" fontId="6" fillId="24" borderId="10" xfId="0" applyNumberFormat="1" applyFont="1" applyFill="1" applyBorder="1" applyAlignment="1">
      <alignment horizontal="left" wrapText="1"/>
    </xf>
    <xf numFmtId="0" fontId="6" fillId="24"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24" borderId="13" xfId="0" applyFill="1" applyBorder="1" applyAlignment="1">
      <alignment/>
    </xf>
    <xf numFmtId="4" fontId="6" fillId="24" borderId="10" xfId="0" applyNumberFormat="1" applyFont="1" applyFill="1" applyBorder="1" applyAlignment="1">
      <alignment horizontal="center" wrapText="1"/>
    </xf>
    <xf numFmtId="4" fontId="6" fillId="24" borderId="10" xfId="0" applyNumberFormat="1" applyFont="1" applyFill="1" applyBorder="1" applyAlignment="1">
      <alignment horizontal="center"/>
    </xf>
    <xf numFmtId="4" fontId="5" fillId="24" borderId="10" xfId="0" applyNumberFormat="1" applyFont="1" applyFill="1" applyBorder="1" applyAlignment="1">
      <alignment horizontal="center"/>
    </xf>
    <xf numFmtId="4" fontId="0" fillId="24" borderId="0" xfId="0" applyNumberFormat="1" applyFill="1" applyAlignment="1">
      <alignment/>
    </xf>
    <xf numFmtId="4" fontId="10" fillId="24" borderId="0" xfId="0" applyNumberFormat="1" applyFont="1" applyFill="1" applyAlignment="1">
      <alignment horizontal="right"/>
    </xf>
    <xf numFmtId="0" fontId="5" fillId="24" borderId="14" xfId="0" applyFont="1" applyFill="1" applyBorder="1" applyAlignment="1">
      <alignment horizontal="center" vertical="center" wrapText="1"/>
    </xf>
    <xf numFmtId="4" fontId="7" fillId="24" borderId="0" xfId="0" applyNumberFormat="1" applyFont="1" applyFill="1" applyAlignment="1">
      <alignment/>
    </xf>
    <xf numFmtId="4" fontId="0" fillId="24" borderId="0" xfId="0" applyNumberFormat="1" applyFont="1" applyFill="1" applyAlignment="1">
      <alignment/>
    </xf>
    <xf numFmtId="4" fontId="8" fillId="24" borderId="0" xfId="0" applyNumberFormat="1" applyFont="1" applyFill="1" applyAlignment="1">
      <alignment/>
    </xf>
    <xf numFmtId="0" fontId="3" fillId="24" borderId="0" xfId="0" applyFont="1" applyFill="1" applyBorder="1" applyAlignment="1">
      <alignment horizontal="right"/>
    </xf>
    <xf numFmtId="0" fontId="2" fillId="24" borderId="0" xfId="0" applyFont="1" applyFill="1" applyBorder="1" applyAlignment="1">
      <alignment/>
    </xf>
    <xf numFmtId="0" fontId="3" fillId="24" borderId="0" xfId="0" applyFont="1" applyFill="1" applyBorder="1" applyAlignment="1">
      <alignment/>
    </xf>
    <xf numFmtId="0" fontId="3" fillId="24" borderId="15" xfId="0" applyFont="1" applyFill="1" applyBorder="1" applyAlignment="1">
      <alignment horizontal="center" wrapText="1"/>
    </xf>
    <xf numFmtId="0" fontId="5" fillId="24" borderId="12" xfId="0" applyFont="1" applyFill="1" applyBorder="1" applyAlignment="1">
      <alignment horizontal="center" wrapText="1"/>
    </xf>
    <xf numFmtId="0" fontId="6" fillId="24" borderId="10" xfId="0" applyFont="1" applyFill="1" applyBorder="1" applyAlignment="1">
      <alignment horizontal="center" wrapText="1"/>
    </xf>
    <xf numFmtId="0" fontId="5" fillId="24" borderId="10" xfId="0" applyFont="1" applyFill="1" applyBorder="1" applyAlignment="1">
      <alignment horizontal="center" wrapText="1"/>
    </xf>
    <xf numFmtId="0" fontId="6" fillId="24" borderId="10" xfId="0" applyFont="1" applyFill="1" applyBorder="1" applyAlignment="1">
      <alignment horizontal="center"/>
    </xf>
    <xf numFmtId="0" fontId="0" fillId="24" borderId="0" xfId="0" applyFont="1" applyFill="1" applyAlignment="1">
      <alignment/>
    </xf>
    <xf numFmtId="0" fontId="13" fillId="0" borderId="0" xfId="0" applyFont="1" applyFill="1" applyAlignment="1">
      <alignment/>
    </xf>
    <xf numFmtId="0" fontId="0"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19" fillId="0" borderId="0" xfId="0" applyFont="1" applyFill="1" applyAlignment="1">
      <alignment/>
    </xf>
    <xf numFmtId="4" fontId="6" fillId="24" borderId="10" xfId="0" applyNumberFormat="1" applyFont="1" applyFill="1" applyBorder="1" applyAlignment="1">
      <alignment horizontal="center"/>
    </xf>
    <xf numFmtId="4" fontId="5" fillId="24" borderId="10" xfId="0" applyNumberFormat="1" applyFont="1" applyFill="1" applyBorder="1" applyAlignment="1">
      <alignment horizontal="center"/>
    </xf>
    <xf numFmtId="4" fontId="0" fillId="25" borderId="0" xfId="0" applyNumberFormat="1" applyFont="1" applyFill="1" applyAlignment="1">
      <alignment/>
    </xf>
    <xf numFmtId="0" fontId="0" fillId="25" borderId="0" xfId="0" applyFont="1" applyFill="1" applyAlignment="1">
      <alignment/>
    </xf>
    <xf numFmtId="4" fontId="0" fillId="25" borderId="0" xfId="0" applyNumberFormat="1" applyFont="1" applyFill="1" applyAlignment="1">
      <alignment horizontal="right"/>
    </xf>
    <xf numFmtId="4" fontId="13" fillId="25" borderId="0" xfId="0" applyNumberFormat="1" applyFont="1" applyFill="1" applyAlignment="1">
      <alignment/>
    </xf>
    <xf numFmtId="0" fontId="3" fillId="24" borderId="0" xfId="0" applyFont="1" applyFill="1" applyBorder="1" applyAlignment="1">
      <alignment horizontal="right"/>
    </xf>
    <xf numFmtId="0" fontId="0" fillId="24" borderId="0" xfId="0" applyFill="1" applyAlignment="1">
      <alignment/>
    </xf>
    <xf numFmtId="0" fontId="2" fillId="24" borderId="0" xfId="0" applyFont="1" applyFill="1" applyBorder="1" applyAlignment="1">
      <alignment/>
    </xf>
    <xf numFmtId="0" fontId="0" fillId="24" borderId="0" xfId="0" applyFill="1" applyAlignment="1">
      <alignment/>
    </xf>
    <xf numFmtId="0" fontId="3" fillId="24" borderId="0" xfId="0" applyFont="1" applyFill="1" applyBorder="1" applyAlignment="1">
      <alignment/>
    </xf>
    <xf numFmtId="0" fontId="3" fillId="24" borderId="15" xfId="0" applyFont="1" applyFill="1" applyBorder="1" applyAlignment="1">
      <alignment horizontal="center" wrapText="1"/>
    </xf>
    <xf numFmtId="0" fontId="5" fillId="24" borderId="15" xfId="0" applyFont="1" applyFill="1" applyBorder="1" applyAlignment="1">
      <alignment horizontal="center" vertical="center" wrapText="1"/>
    </xf>
    <xf numFmtId="0" fontId="5" fillId="24" borderId="12" xfId="0" applyFont="1" applyFill="1" applyBorder="1" applyAlignment="1">
      <alignment horizontal="center" wrapText="1"/>
    </xf>
    <xf numFmtId="0" fontId="0" fillId="24" borderId="13" xfId="0" applyFill="1" applyBorder="1" applyAlignment="1">
      <alignment/>
    </xf>
    <xf numFmtId="0" fontId="6" fillId="24" borderId="10" xfId="0" applyFont="1" applyFill="1" applyBorder="1" applyAlignment="1">
      <alignment horizontal="center" wrapText="1"/>
    </xf>
    <xf numFmtId="4" fontId="6" fillId="24" borderId="10" xfId="0" applyNumberFormat="1" applyFont="1" applyFill="1" applyBorder="1" applyAlignment="1">
      <alignment horizontal="center" wrapText="1"/>
    </xf>
    <xf numFmtId="0" fontId="5" fillId="24" borderId="10" xfId="0" applyFont="1" applyFill="1" applyBorder="1" applyAlignment="1">
      <alignment horizontal="center" wrapText="1"/>
    </xf>
    <xf numFmtId="0" fontId="9" fillId="0" borderId="0" xfId="0" applyFont="1" applyAlignment="1">
      <alignment/>
    </xf>
    <xf numFmtId="0" fontId="10" fillId="26" borderId="0" xfId="0" applyFont="1" applyFill="1" applyAlignment="1">
      <alignment/>
    </xf>
    <xf numFmtId="0" fontId="6" fillId="24" borderId="10" xfId="0" applyFont="1" applyFill="1" applyBorder="1" applyAlignment="1">
      <alignment horizontal="center"/>
    </xf>
    <xf numFmtId="0" fontId="0" fillId="24" borderId="0" xfId="0" applyFont="1" applyFill="1" applyAlignment="1">
      <alignment/>
    </xf>
    <xf numFmtId="0" fontId="7" fillId="24" borderId="0" xfId="0" applyFont="1" applyFill="1" applyAlignment="1">
      <alignment/>
    </xf>
    <xf numFmtId="0" fontId="0" fillId="24" borderId="0" xfId="0" applyFont="1" applyFill="1" applyAlignment="1">
      <alignment/>
    </xf>
    <xf numFmtId="0" fontId="8" fillId="24" borderId="0" xfId="0" applyFont="1" applyFill="1" applyAlignment="1">
      <alignment/>
    </xf>
    <xf numFmtId="0" fontId="10" fillId="25" borderId="0" xfId="0" applyFont="1" applyFill="1" applyAlignment="1">
      <alignment/>
    </xf>
    <xf numFmtId="0" fontId="6" fillId="24" borderId="10" xfId="0" applyFont="1" applyFill="1" applyBorder="1" applyAlignment="1">
      <alignment horizontal="justify" vertical="center"/>
    </xf>
    <xf numFmtId="0" fontId="5" fillId="24" borderId="0" xfId="0" applyFont="1" applyFill="1" applyAlignment="1">
      <alignment horizontal="justify" vertical="center"/>
    </xf>
    <xf numFmtId="0" fontId="20" fillId="24" borderId="13" xfId="0" applyFont="1" applyFill="1" applyBorder="1" applyAlignment="1">
      <alignment horizontal="center"/>
    </xf>
    <xf numFmtId="0" fontId="5" fillId="24" borderId="10" xfId="0" applyNumberFormat="1" applyFont="1" applyFill="1" applyBorder="1" applyAlignment="1">
      <alignment horizontal="left" wrapText="1"/>
    </xf>
    <xf numFmtId="0" fontId="39" fillId="25" borderId="0" xfId="0" applyFont="1" applyFill="1" applyAlignment="1">
      <alignment/>
    </xf>
    <xf numFmtId="0" fontId="4" fillId="0" borderId="0" xfId="0" applyFont="1" applyFill="1" applyBorder="1" applyAlignment="1">
      <alignment horizontal="center"/>
    </xf>
    <xf numFmtId="0" fontId="0" fillId="0" borderId="0" xfId="0" applyAlignment="1">
      <alignment/>
    </xf>
    <xf numFmtId="0" fontId="5" fillId="24" borderId="0" xfId="0" applyFont="1" applyFill="1" applyBorder="1" applyAlignment="1">
      <alignment horizontal="right"/>
    </xf>
    <xf numFmtId="0" fontId="5" fillId="24"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24" borderId="0" xfId="0" applyNumberFormat="1" applyFont="1" applyFill="1" applyAlignment="1">
      <alignment horizontal="right"/>
    </xf>
    <xf numFmtId="0" fontId="5" fillId="24" borderId="0" xfId="0" applyFont="1" applyFill="1" applyAlignment="1">
      <alignment horizontal="right"/>
    </xf>
    <xf numFmtId="0" fontId="5" fillId="24" borderId="0" xfId="0" applyFont="1" applyFill="1" applyBorder="1" applyAlignment="1">
      <alignment horizontal="right"/>
    </xf>
    <xf numFmtId="0" fontId="4" fillId="0" borderId="0" xfId="0" applyFont="1" applyFill="1" applyBorder="1" applyAlignment="1">
      <alignment horizontal="center" wrapText="1"/>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45"/>
  <sheetViews>
    <sheetView view="pageBreakPreview" zoomScale="80" zoomScaleSheetLayoutView="80" zoomScalePageLayoutView="0" workbookViewId="0" topLeftCell="A115">
      <selection activeCell="B96" sqref="B96"/>
    </sheetView>
  </sheetViews>
  <sheetFormatPr defaultColWidth="9.00390625" defaultRowHeight="12.75"/>
  <cols>
    <col min="1" max="1" width="66.00390625" style="14" customWidth="1"/>
    <col min="2" max="2" width="31.375" style="39" customWidth="1"/>
    <col min="3" max="3" width="21.75390625" style="25" customWidth="1"/>
    <col min="4" max="4" width="12.875" style="2" customWidth="1"/>
    <col min="5" max="5" width="15.25390625" style="2" customWidth="1"/>
    <col min="6" max="6" width="18.25390625" style="2" customWidth="1"/>
    <col min="7" max="19" width="9.125" style="2" customWidth="1"/>
  </cols>
  <sheetData>
    <row r="1" spans="1:3" ht="15.75">
      <c r="A1" s="13" t="s">
        <v>69</v>
      </c>
      <c r="B1" s="81" t="s">
        <v>61</v>
      </c>
      <c r="C1" s="82"/>
    </row>
    <row r="2" spans="1:3" ht="18" customHeight="1">
      <c r="A2" s="83" t="s">
        <v>111</v>
      </c>
      <c r="B2" s="83"/>
      <c r="C2" s="84"/>
    </row>
    <row r="3" spans="1:3" ht="36" customHeight="1">
      <c r="A3" s="85" t="s">
        <v>176</v>
      </c>
      <c r="B3" s="85"/>
      <c r="C3" s="84"/>
    </row>
    <row r="4" spans="2:3" ht="15.75">
      <c r="B4" s="86" t="s">
        <v>206</v>
      </c>
      <c r="C4" s="87"/>
    </row>
    <row r="5" spans="1:2" ht="15.75">
      <c r="A5" s="13"/>
      <c r="B5" s="31"/>
    </row>
    <row r="6" spans="1:3" ht="18.75">
      <c r="A6" s="79" t="s">
        <v>107</v>
      </c>
      <c r="B6" s="79"/>
      <c r="C6" s="80"/>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3" s="2" customFormat="1" ht="15.75">
      <c r="A11" s="17" t="s">
        <v>8</v>
      </c>
      <c r="B11" s="36" t="s">
        <v>15</v>
      </c>
      <c r="C11" s="22">
        <f>C12+C44</f>
        <v>135333616.16</v>
      </c>
    </row>
    <row r="12" spans="1:3" s="2" customFormat="1" ht="15.75">
      <c r="A12" s="17" t="s">
        <v>5</v>
      </c>
      <c r="B12" s="36"/>
      <c r="C12" s="22">
        <f>C13+C23+C41+C35+C18</f>
        <v>130084316.16</v>
      </c>
    </row>
    <row r="13" spans="1:3" ht="15.75">
      <c r="A13" s="18" t="s">
        <v>23</v>
      </c>
      <c r="B13" s="36" t="s">
        <v>24</v>
      </c>
      <c r="C13" s="23">
        <f>C14</f>
        <v>124645000</v>
      </c>
    </row>
    <row r="14" spans="1:19" s="1" customFormat="1" ht="15.75">
      <c r="A14" s="18" t="s">
        <v>21</v>
      </c>
      <c r="B14" s="36" t="s">
        <v>25</v>
      </c>
      <c r="C14" s="23">
        <f>C15+C16+C17</f>
        <v>124645000</v>
      </c>
      <c r="D14" s="3"/>
      <c r="E14" s="3"/>
      <c r="F14" s="3"/>
      <c r="G14" s="3"/>
      <c r="H14" s="3"/>
      <c r="I14" s="3"/>
      <c r="J14" s="3"/>
      <c r="K14" s="3"/>
      <c r="L14" s="3"/>
      <c r="M14" s="3"/>
      <c r="N14" s="3"/>
      <c r="O14" s="3"/>
      <c r="P14" s="3"/>
      <c r="Q14" s="3"/>
      <c r="R14" s="3"/>
      <c r="S14" s="3"/>
    </row>
    <row r="15" spans="1:5" ht="78.75">
      <c r="A15" s="12" t="s">
        <v>88</v>
      </c>
      <c r="B15" s="37" t="s">
        <v>43</v>
      </c>
      <c r="C15" s="24">
        <f>124302000-45000-155000+1574000-138000-1093000</f>
        <v>124445000</v>
      </c>
      <c r="D15" s="2">
        <v>-138000</v>
      </c>
      <c r="E15" s="44">
        <f>-1093000</f>
        <v>-1093000</v>
      </c>
    </row>
    <row r="16" spans="1:3" ht="110.25">
      <c r="A16" s="12" t="s">
        <v>89</v>
      </c>
      <c r="B16" s="37" t="s">
        <v>41</v>
      </c>
      <c r="C16" s="24">
        <v>45000</v>
      </c>
    </row>
    <row r="17" spans="1:3" ht="47.25">
      <c r="A17" s="12" t="s">
        <v>90</v>
      </c>
      <c r="B17" s="37" t="s">
        <v>49</v>
      </c>
      <c r="C17" s="24">
        <v>155000</v>
      </c>
    </row>
    <row r="18" spans="1:3" ht="47.25">
      <c r="A18" s="17" t="s">
        <v>151</v>
      </c>
      <c r="B18" s="36" t="s">
        <v>152</v>
      </c>
      <c r="C18" s="23">
        <f>C19</f>
        <v>1721916.1600000001</v>
      </c>
    </row>
    <row r="19" spans="1:3" ht="31.5">
      <c r="A19" s="12" t="s">
        <v>153</v>
      </c>
      <c r="B19" s="37" t="s">
        <v>154</v>
      </c>
      <c r="C19" s="24">
        <f>C20+C21+C22</f>
        <v>1721916.1600000001</v>
      </c>
    </row>
    <row r="20" spans="1:3" ht="78.75">
      <c r="A20" s="12" t="s">
        <v>155</v>
      </c>
      <c r="B20" s="37" t="s">
        <v>156</v>
      </c>
      <c r="C20" s="24">
        <v>588019.95</v>
      </c>
    </row>
    <row r="21" spans="1:3" ht="94.5">
      <c r="A21" s="12" t="s">
        <v>157</v>
      </c>
      <c r="B21" s="37" t="s">
        <v>158</v>
      </c>
      <c r="C21" s="24">
        <v>5857.14</v>
      </c>
    </row>
    <row r="22" spans="1:5" ht="78.75">
      <c r="A22" s="12" t="s">
        <v>159</v>
      </c>
      <c r="B22" s="37" t="s">
        <v>160</v>
      </c>
      <c r="C22" s="24">
        <f>1245651.26-117612.19</f>
        <v>1128039.07</v>
      </c>
      <c r="E22" s="43"/>
    </row>
    <row r="23" spans="1:19" s="1" customFormat="1" ht="15.75">
      <c r="A23" s="18" t="s">
        <v>27</v>
      </c>
      <c r="B23" s="36" t="s">
        <v>26</v>
      </c>
      <c r="C23" s="23">
        <f>C30+C24+C33</f>
        <v>3549400</v>
      </c>
      <c r="D23" s="3"/>
      <c r="E23" s="45">
        <f>SUM(E24:E34)</f>
        <v>456400</v>
      </c>
      <c r="F23" s="3"/>
      <c r="G23" s="3"/>
      <c r="H23" s="3"/>
      <c r="I23" s="3"/>
      <c r="J23" s="3"/>
      <c r="K23" s="3"/>
      <c r="L23" s="3"/>
      <c r="M23" s="3"/>
      <c r="N23" s="3"/>
      <c r="O23" s="3"/>
      <c r="P23" s="3"/>
      <c r="Q23" s="3"/>
      <c r="R23" s="3"/>
      <c r="S23" s="3"/>
    </row>
    <row r="24" spans="1:19" s="1" customFormat="1" ht="31.5">
      <c r="A24" s="17" t="s">
        <v>44</v>
      </c>
      <c r="B24" s="36" t="s">
        <v>45</v>
      </c>
      <c r="C24" s="23">
        <f>C25+C27+C29</f>
        <v>897000</v>
      </c>
      <c r="D24" s="3"/>
      <c r="E24" s="3"/>
      <c r="F24" s="3"/>
      <c r="G24" s="3"/>
      <c r="H24" s="3"/>
      <c r="I24" s="3"/>
      <c r="J24" s="3"/>
      <c r="K24" s="3"/>
      <c r="L24" s="3"/>
      <c r="M24" s="3"/>
      <c r="N24" s="3"/>
      <c r="O24" s="3"/>
      <c r="P24" s="3"/>
      <c r="Q24" s="3"/>
      <c r="R24" s="3"/>
      <c r="S24" s="3"/>
    </row>
    <row r="25" spans="1:19" s="1" customFormat="1" ht="31.5">
      <c r="A25" s="17" t="s">
        <v>87</v>
      </c>
      <c r="B25" s="36" t="s">
        <v>46</v>
      </c>
      <c r="C25" s="23">
        <f>C26</f>
        <v>280000</v>
      </c>
      <c r="D25" s="3"/>
      <c r="E25" s="3"/>
      <c r="F25" s="3"/>
      <c r="G25" s="3"/>
      <c r="H25" s="3"/>
      <c r="I25" s="3"/>
      <c r="J25" s="3"/>
      <c r="K25" s="3"/>
      <c r="L25" s="3"/>
      <c r="M25" s="3"/>
      <c r="N25" s="3"/>
      <c r="O25" s="3"/>
      <c r="P25" s="3"/>
      <c r="Q25" s="3"/>
      <c r="R25" s="3"/>
      <c r="S25" s="3"/>
    </row>
    <row r="26" spans="1:19" s="20" customFormat="1" ht="31.5">
      <c r="A26" s="12" t="s">
        <v>87</v>
      </c>
      <c r="B26" s="37" t="s">
        <v>50</v>
      </c>
      <c r="C26" s="24">
        <v>280000</v>
      </c>
      <c r="D26" s="19"/>
      <c r="E26" s="19"/>
      <c r="F26" s="19"/>
      <c r="G26" s="19"/>
      <c r="H26" s="19"/>
      <c r="I26" s="19"/>
      <c r="J26" s="19"/>
      <c r="K26" s="19"/>
      <c r="L26" s="19"/>
      <c r="M26" s="19"/>
      <c r="N26" s="19"/>
      <c r="O26" s="19"/>
      <c r="P26" s="19"/>
      <c r="Q26" s="19"/>
      <c r="R26" s="19"/>
      <c r="S26" s="19"/>
    </row>
    <row r="27" spans="1:19" s="11" customFormat="1" ht="47.25">
      <c r="A27" s="17" t="s">
        <v>86</v>
      </c>
      <c r="B27" s="36" t="s">
        <v>51</v>
      </c>
      <c r="C27" s="23">
        <f>C28</f>
        <v>542000</v>
      </c>
      <c r="D27" s="10"/>
      <c r="E27" s="10"/>
      <c r="F27" s="10"/>
      <c r="G27" s="10"/>
      <c r="H27" s="10"/>
      <c r="I27" s="10"/>
      <c r="J27" s="10"/>
      <c r="K27" s="10"/>
      <c r="L27" s="10"/>
      <c r="M27" s="10"/>
      <c r="N27" s="10"/>
      <c r="O27" s="10"/>
      <c r="P27" s="10"/>
      <c r="Q27" s="10"/>
      <c r="R27" s="10"/>
      <c r="S27" s="10"/>
    </row>
    <row r="28" spans="1:19" s="1" customFormat="1" ht="47.25">
      <c r="A28" s="12" t="s">
        <v>86</v>
      </c>
      <c r="B28" s="37" t="s">
        <v>52</v>
      </c>
      <c r="C28" s="24">
        <f>228000+314000</f>
        <v>542000</v>
      </c>
      <c r="D28" s="3"/>
      <c r="E28" s="40">
        <v>314000</v>
      </c>
      <c r="F28" s="3"/>
      <c r="G28" s="3"/>
      <c r="H28" s="3"/>
      <c r="I28" s="3"/>
      <c r="J28" s="3"/>
      <c r="K28" s="3"/>
      <c r="L28" s="3"/>
      <c r="M28" s="3"/>
      <c r="N28" s="3"/>
      <c r="O28" s="3"/>
      <c r="P28" s="3"/>
      <c r="Q28" s="3"/>
      <c r="R28" s="3"/>
      <c r="S28" s="3"/>
    </row>
    <row r="29" spans="1:19" s="9" customFormat="1" ht="31.5">
      <c r="A29" s="17" t="s">
        <v>97</v>
      </c>
      <c r="B29" s="36" t="s">
        <v>96</v>
      </c>
      <c r="C29" s="23">
        <v>75000</v>
      </c>
      <c r="D29" s="5"/>
      <c r="E29" s="5"/>
      <c r="F29" s="5"/>
      <c r="G29" s="5"/>
      <c r="H29" s="5"/>
      <c r="I29" s="5"/>
      <c r="J29" s="5"/>
      <c r="K29" s="5"/>
      <c r="L29" s="5"/>
      <c r="M29" s="5"/>
      <c r="N29" s="5"/>
      <c r="O29" s="5"/>
      <c r="P29" s="5"/>
      <c r="Q29" s="5"/>
      <c r="R29" s="5"/>
      <c r="S29" s="5"/>
    </row>
    <row r="30" spans="1:19" s="9" customFormat="1" ht="31.5">
      <c r="A30" s="17" t="s">
        <v>85</v>
      </c>
      <c r="B30" s="36" t="s">
        <v>4</v>
      </c>
      <c r="C30" s="23">
        <f>C31+C32</f>
        <v>2440000</v>
      </c>
      <c r="D30" s="5"/>
      <c r="E30" s="5"/>
      <c r="F30" s="5"/>
      <c r="G30" s="5"/>
      <c r="H30" s="5"/>
      <c r="I30" s="5"/>
      <c r="J30" s="5"/>
      <c r="K30" s="5"/>
      <c r="L30" s="5"/>
      <c r="M30" s="5"/>
      <c r="N30" s="5"/>
      <c r="O30" s="5"/>
      <c r="P30" s="5"/>
      <c r="Q30" s="5"/>
      <c r="R30" s="5"/>
      <c r="S30" s="5"/>
    </row>
    <row r="31" spans="1:19" s="9" customFormat="1" ht="31.5">
      <c r="A31" s="12" t="s">
        <v>1</v>
      </c>
      <c r="B31" s="37" t="s">
        <v>6</v>
      </c>
      <c r="C31" s="24">
        <f>2435000</f>
        <v>2435000</v>
      </c>
      <c r="D31" s="5"/>
      <c r="E31" s="40"/>
      <c r="F31" s="5"/>
      <c r="G31" s="5"/>
      <c r="H31" s="5"/>
      <c r="I31" s="5"/>
      <c r="J31" s="5"/>
      <c r="K31" s="5"/>
      <c r="L31" s="5"/>
      <c r="M31" s="5"/>
      <c r="N31" s="5"/>
      <c r="O31" s="5"/>
      <c r="P31" s="5"/>
      <c r="Q31" s="5"/>
      <c r="R31" s="5"/>
      <c r="S31" s="5"/>
    </row>
    <row r="32" spans="1:19" s="9" customFormat="1" ht="47.25">
      <c r="A32" s="12" t="s">
        <v>67</v>
      </c>
      <c r="B32" s="37" t="s">
        <v>66</v>
      </c>
      <c r="C32" s="24">
        <v>5000</v>
      </c>
      <c r="D32" s="5"/>
      <c r="E32" s="5"/>
      <c r="F32" s="5"/>
      <c r="G32" s="5"/>
      <c r="H32" s="5"/>
      <c r="I32" s="5"/>
      <c r="J32" s="5"/>
      <c r="K32" s="5"/>
      <c r="L32" s="5"/>
      <c r="M32" s="5"/>
      <c r="N32" s="5"/>
      <c r="O32" s="5"/>
      <c r="P32" s="5"/>
      <c r="Q32" s="5"/>
      <c r="R32" s="5"/>
      <c r="S32" s="5"/>
    </row>
    <row r="33" spans="1:19" s="9" customFormat="1" ht="31.5">
      <c r="A33" s="17" t="s">
        <v>84</v>
      </c>
      <c r="B33" s="36" t="s">
        <v>47</v>
      </c>
      <c r="C33" s="23">
        <f>C34</f>
        <v>212400</v>
      </c>
      <c r="D33" s="5"/>
      <c r="E33" s="5"/>
      <c r="F33" s="5"/>
      <c r="G33" s="5"/>
      <c r="H33" s="5"/>
      <c r="I33" s="5"/>
      <c r="J33" s="5"/>
      <c r="K33" s="5"/>
      <c r="L33" s="5"/>
      <c r="M33" s="5"/>
      <c r="N33" s="5"/>
      <c r="O33" s="5"/>
      <c r="P33" s="5"/>
      <c r="Q33" s="5"/>
      <c r="R33" s="5"/>
      <c r="S33" s="5"/>
    </row>
    <row r="34" spans="1:19" s="9" customFormat="1" ht="31.5">
      <c r="A34" s="12" t="s">
        <v>83</v>
      </c>
      <c r="B34" s="37" t="s">
        <v>48</v>
      </c>
      <c r="C34" s="24">
        <f>70000+142400</f>
        <v>212400</v>
      </c>
      <c r="D34" s="5"/>
      <c r="E34" s="40">
        <v>142400</v>
      </c>
      <c r="F34" s="5"/>
      <c r="G34" s="5"/>
      <c r="H34" s="5"/>
      <c r="I34" s="5"/>
      <c r="J34" s="5"/>
      <c r="K34" s="5"/>
      <c r="L34" s="5"/>
      <c r="M34" s="5"/>
      <c r="N34" s="5"/>
      <c r="O34" s="5"/>
      <c r="P34" s="5"/>
      <c r="Q34" s="5"/>
      <c r="R34" s="5"/>
      <c r="S34" s="5"/>
    </row>
    <row r="35" spans="1:19" s="9" customFormat="1" ht="15.75">
      <c r="A35" s="18" t="s">
        <v>59</v>
      </c>
      <c r="B35" s="36" t="s">
        <v>60</v>
      </c>
      <c r="C35" s="23">
        <f>C36+C38</f>
        <v>6000</v>
      </c>
      <c r="D35" s="5"/>
      <c r="E35" s="5"/>
      <c r="F35" s="5"/>
      <c r="G35" s="5"/>
      <c r="H35" s="5"/>
      <c r="I35" s="5"/>
      <c r="J35" s="5"/>
      <c r="K35" s="5"/>
      <c r="L35" s="5"/>
      <c r="M35" s="5"/>
      <c r="N35" s="5"/>
      <c r="O35" s="5"/>
      <c r="P35" s="5"/>
      <c r="Q35" s="5"/>
      <c r="R35" s="5"/>
      <c r="S35" s="5"/>
    </row>
    <row r="36" spans="1:19" s="1" customFormat="1" ht="15.75">
      <c r="A36" s="18" t="s">
        <v>81</v>
      </c>
      <c r="B36" s="36" t="s">
        <v>58</v>
      </c>
      <c r="C36" s="24">
        <f>C37</f>
        <v>5000</v>
      </c>
      <c r="D36" s="3"/>
      <c r="E36" s="3"/>
      <c r="F36" s="3"/>
      <c r="G36" s="3"/>
      <c r="H36" s="3"/>
      <c r="I36" s="3"/>
      <c r="J36" s="3"/>
      <c r="K36" s="3"/>
      <c r="L36" s="3"/>
      <c r="M36" s="3"/>
      <c r="N36" s="3"/>
      <c r="O36" s="3"/>
      <c r="P36" s="3"/>
      <c r="Q36" s="3"/>
      <c r="R36" s="3"/>
      <c r="S36" s="3"/>
    </row>
    <row r="37" spans="1:19" s="9" customFormat="1" ht="47.25">
      <c r="A37" s="12" t="s">
        <v>82</v>
      </c>
      <c r="B37" s="37" t="s">
        <v>57</v>
      </c>
      <c r="C37" s="24">
        <f>4000+1000</f>
        <v>5000</v>
      </c>
      <c r="D37" s="5">
        <v>1000</v>
      </c>
      <c r="E37" s="5"/>
      <c r="F37" s="5"/>
      <c r="G37" s="5"/>
      <c r="H37" s="5"/>
      <c r="I37" s="5"/>
      <c r="J37" s="5"/>
      <c r="K37" s="5"/>
      <c r="L37" s="5"/>
      <c r="M37" s="5"/>
      <c r="N37" s="5"/>
      <c r="O37" s="5"/>
      <c r="P37" s="5"/>
      <c r="Q37" s="5"/>
      <c r="R37" s="5"/>
      <c r="S37" s="5"/>
    </row>
    <row r="38" spans="1:19" s="9" customFormat="1" ht="15.75">
      <c r="A38" s="17" t="s">
        <v>100</v>
      </c>
      <c r="B38" s="36" t="s">
        <v>101</v>
      </c>
      <c r="C38" s="23">
        <f>C39</f>
        <v>1000</v>
      </c>
      <c r="D38" s="5"/>
      <c r="E38" s="5"/>
      <c r="F38" s="5"/>
      <c r="G38" s="5"/>
      <c r="H38" s="5"/>
      <c r="I38" s="5"/>
      <c r="J38" s="5"/>
      <c r="K38" s="5"/>
      <c r="L38" s="5"/>
      <c r="M38" s="5"/>
      <c r="N38" s="5"/>
      <c r="O38" s="5"/>
      <c r="P38" s="5"/>
      <c r="Q38" s="5"/>
      <c r="R38" s="5"/>
      <c r="S38" s="5"/>
    </row>
    <row r="39" spans="1:3" ht="15.75">
      <c r="A39" s="17" t="s">
        <v>108</v>
      </c>
      <c r="B39" s="36" t="s">
        <v>99</v>
      </c>
      <c r="C39" s="23">
        <f>C40</f>
        <v>1000</v>
      </c>
    </row>
    <row r="40" spans="1:3" ht="31.5">
      <c r="A40" s="12" t="s">
        <v>98</v>
      </c>
      <c r="B40" s="37" t="s">
        <v>95</v>
      </c>
      <c r="C40" s="24">
        <v>1000</v>
      </c>
    </row>
    <row r="41" spans="1:19" s="1" customFormat="1" ht="18.75" customHeight="1">
      <c r="A41" s="17" t="s">
        <v>16</v>
      </c>
      <c r="B41" s="36" t="s">
        <v>28</v>
      </c>
      <c r="C41" s="23">
        <f>C42</f>
        <v>162000</v>
      </c>
      <c r="D41" s="3"/>
      <c r="E41" s="3"/>
      <c r="F41" s="3"/>
      <c r="G41" s="3"/>
      <c r="H41" s="3"/>
      <c r="I41" s="3"/>
      <c r="J41" s="3"/>
      <c r="K41" s="3"/>
      <c r="L41" s="3"/>
      <c r="M41" s="3"/>
      <c r="N41" s="3"/>
      <c r="O41" s="3"/>
      <c r="P41" s="3"/>
      <c r="Q41" s="3"/>
      <c r="R41" s="3"/>
      <c r="S41" s="3"/>
    </row>
    <row r="42" spans="1:19" s="11" customFormat="1" ht="31.5">
      <c r="A42" s="17" t="s">
        <v>80</v>
      </c>
      <c r="B42" s="36" t="s">
        <v>17</v>
      </c>
      <c r="C42" s="23">
        <f>C43</f>
        <v>162000</v>
      </c>
      <c r="D42" s="10"/>
      <c r="E42" s="10"/>
      <c r="F42" s="10"/>
      <c r="G42" s="10"/>
      <c r="H42" s="10"/>
      <c r="I42" s="10"/>
      <c r="J42" s="10"/>
      <c r="K42" s="10"/>
      <c r="L42" s="10"/>
      <c r="M42" s="10"/>
      <c r="N42" s="10"/>
      <c r="O42" s="10"/>
      <c r="P42" s="10"/>
      <c r="Q42" s="10"/>
      <c r="R42" s="10"/>
      <c r="S42" s="10"/>
    </row>
    <row r="43" spans="1:19" s="11" customFormat="1" ht="47.25">
      <c r="A43" s="12" t="s">
        <v>18</v>
      </c>
      <c r="B43" s="37" t="s">
        <v>2</v>
      </c>
      <c r="C43" s="24">
        <v>162000</v>
      </c>
      <c r="D43" s="10"/>
      <c r="E43" s="10"/>
      <c r="F43" s="10"/>
      <c r="G43" s="10"/>
      <c r="H43" s="10"/>
      <c r="I43" s="10"/>
      <c r="J43" s="10"/>
      <c r="K43" s="10"/>
      <c r="L43" s="10"/>
      <c r="M43" s="10"/>
      <c r="N43" s="10"/>
      <c r="O43" s="10"/>
      <c r="P43" s="10"/>
      <c r="Q43" s="10"/>
      <c r="R43" s="10"/>
      <c r="S43" s="10"/>
    </row>
    <row r="44" spans="1:19" s="11" customFormat="1" ht="15.75">
      <c r="A44" s="17" t="s">
        <v>36</v>
      </c>
      <c r="B44" s="36"/>
      <c r="C44" s="23">
        <f>C45+C60+C56</f>
        <v>5249300</v>
      </c>
      <c r="D44" s="10"/>
      <c r="E44" s="10"/>
      <c r="F44" s="10"/>
      <c r="G44" s="10"/>
      <c r="H44" s="10"/>
      <c r="I44" s="10"/>
      <c r="J44" s="10"/>
      <c r="K44" s="10"/>
      <c r="L44" s="10"/>
      <c r="M44" s="10"/>
      <c r="N44" s="10"/>
      <c r="O44" s="10"/>
      <c r="P44" s="10"/>
      <c r="Q44" s="10"/>
      <c r="R44" s="10"/>
      <c r="S44" s="10"/>
    </row>
    <row r="45" spans="1:19" s="1" customFormat="1" ht="47.25">
      <c r="A45" s="17" t="s">
        <v>30</v>
      </c>
      <c r="B45" s="36" t="s">
        <v>29</v>
      </c>
      <c r="C45" s="23">
        <f>C46+C53</f>
        <v>4740700</v>
      </c>
      <c r="D45" s="3"/>
      <c r="E45" s="3"/>
      <c r="F45" s="3"/>
      <c r="G45" s="3"/>
      <c r="H45" s="3"/>
      <c r="I45" s="3"/>
      <c r="J45" s="3"/>
      <c r="K45" s="3"/>
      <c r="L45" s="3"/>
      <c r="M45" s="3"/>
      <c r="N45" s="3"/>
      <c r="O45" s="3"/>
      <c r="P45" s="3"/>
      <c r="Q45" s="3"/>
      <c r="R45" s="3"/>
      <c r="S45" s="3"/>
    </row>
    <row r="46" spans="1:19" s="1" customFormat="1" ht="94.5">
      <c r="A46" s="12" t="s">
        <v>79</v>
      </c>
      <c r="B46" s="36" t="s">
        <v>42</v>
      </c>
      <c r="C46" s="23">
        <f>C47+C49+C51</f>
        <v>3840700</v>
      </c>
      <c r="D46" s="3"/>
      <c r="E46" s="46">
        <f>SUM(E47:E55)</f>
        <v>307000</v>
      </c>
      <c r="F46" s="3"/>
      <c r="G46" s="3"/>
      <c r="H46" s="3"/>
      <c r="I46" s="3"/>
      <c r="J46" s="3"/>
      <c r="K46" s="3"/>
      <c r="L46" s="3"/>
      <c r="M46" s="3"/>
      <c r="N46" s="3"/>
      <c r="O46" s="3"/>
      <c r="P46" s="3"/>
      <c r="Q46" s="3"/>
      <c r="R46" s="3"/>
      <c r="S46" s="3"/>
    </row>
    <row r="47" spans="1:19" s="1" customFormat="1" ht="65.25" customHeight="1">
      <c r="A47" s="17" t="s">
        <v>190</v>
      </c>
      <c r="B47" s="36" t="s">
        <v>189</v>
      </c>
      <c r="C47" s="23">
        <f>C48</f>
        <v>30000</v>
      </c>
      <c r="D47" s="3"/>
      <c r="E47" s="3"/>
      <c r="F47" s="3"/>
      <c r="G47" s="3"/>
      <c r="H47" s="3"/>
      <c r="I47" s="3"/>
      <c r="J47" s="3"/>
      <c r="K47" s="3"/>
      <c r="L47" s="3"/>
      <c r="M47" s="3"/>
      <c r="N47" s="3"/>
      <c r="O47" s="3"/>
      <c r="P47" s="3"/>
      <c r="Q47" s="3"/>
      <c r="R47" s="3"/>
      <c r="S47" s="3"/>
    </row>
    <row r="48" spans="1:19" s="1" customFormat="1" ht="78.75">
      <c r="A48" s="12" t="s">
        <v>40</v>
      </c>
      <c r="B48" s="37" t="s">
        <v>39</v>
      </c>
      <c r="C48" s="24">
        <v>30000</v>
      </c>
      <c r="D48" s="3"/>
      <c r="E48" s="3"/>
      <c r="F48" s="3"/>
      <c r="G48" s="3"/>
      <c r="H48" s="3"/>
      <c r="I48" s="3"/>
      <c r="J48" s="3"/>
      <c r="K48" s="3"/>
      <c r="L48" s="3"/>
      <c r="M48" s="3"/>
      <c r="N48" s="3"/>
      <c r="O48" s="3"/>
      <c r="P48" s="3"/>
      <c r="Q48" s="3"/>
      <c r="R48" s="3"/>
      <c r="S48" s="3"/>
    </row>
    <row r="49" spans="1:19" s="1" customFormat="1" ht="85.5" customHeight="1">
      <c r="A49" s="17" t="s">
        <v>188</v>
      </c>
      <c r="B49" s="36" t="s">
        <v>187</v>
      </c>
      <c r="C49" s="23">
        <f>C50</f>
        <v>10700</v>
      </c>
      <c r="D49" s="3"/>
      <c r="E49" s="3"/>
      <c r="F49" s="3"/>
      <c r="G49" s="3"/>
      <c r="H49" s="3"/>
      <c r="I49" s="3"/>
      <c r="J49" s="3"/>
      <c r="K49" s="3"/>
      <c r="L49" s="3"/>
      <c r="M49" s="3"/>
      <c r="N49" s="3"/>
      <c r="O49" s="3"/>
      <c r="P49" s="3"/>
      <c r="Q49" s="3"/>
      <c r="R49" s="3"/>
      <c r="S49" s="3"/>
    </row>
    <row r="50" spans="1:19" s="1" customFormat="1" ht="78.75">
      <c r="A50" s="12" t="s">
        <v>7</v>
      </c>
      <c r="B50" s="37" t="s">
        <v>3</v>
      </c>
      <c r="C50" s="24">
        <f>3700+7000</f>
        <v>10700</v>
      </c>
      <c r="D50" s="3"/>
      <c r="E50" s="42">
        <v>7000</v>
      </c>
      <c r="F50" s="3"/>
      <c r="G50" s="3"/>
      <c r="H50" s="3"/>
      <c r="I50" s="3"/>
      <c r="J50" s="3"/>
      <c r="K50" s="3"/>
      <c r="L50" s="3"/>
      <c r="M50" s="3"/>
      <c r="N50" s="3"/>
      <c r="O50" s="3"/>
      <c r="P50" s="3"/>
      <c r="Q50" s="3"/>
      <c r="R50" s="3"/>
      <c r="S50" s="3"/>
    </row>
    <row r="51" spans="1:19" s="1" customFormat="1" ht="47.25">
      <c r="A51" s="17" t="s">
        <v>186</v>
      </c>
      <c r="B51" s="36" t="s">
        <v>185</v>
      </c>
      <c r="C51" s="23">
        <f>C52</f>
        <v>3800000</v>
      </c>
      <c r="D51" s="3"/>
      <c r="E51" s="3"/>
      <c r="F51" s="3"/>
      <c r="G51" s="3"/>
      <c r="H51" s="3"/>
      <c r="I51" s="3"/>
      <c r="J51" s="3"/>
      <c r="K51" s="3"/>
      <c r="L51" s="3"/>
      <c r="M51" s="3"/>
      <c r="N51" s="3"/>
      <c r="O51" s="3"/>
      <c r="P51" s="3"/>
      <c r="Q51" s="3"/>
      <c r="R51" s="3"/>
      <c r="S51" s="3"/>
    </row>
    <row r="52" spans="1:3" ht="31.5">
      <c r="A52" s="12" t="s">
        <v>109</v>
      </c>
      <c r="B52" s="37" t="s">
        <v>110</v>
      </c>
      <c r="C52" s="24">
        <v>3800000</v>
      </c>
    </row>
    <row r="53" spans="1:3" ht="94.5">
      <c r="A53" s="17" t="s">
        <v>78</v>
      </c>
      <c r="B53" s="36" t="s">
        <v>53</v>
      </c>
      <c r="C53" s="23">
        <f>C54</f>
        <v>900000</v>
      </c>
    </row>
    <row r="54" spans="1:3" ht="94.5">
      <c r="A54" s="17" t="s">
        <v>54</v>
      </c>
      <c r="B54" s="36" t="s">
        <v>55</v>
      </c>
      <c r="C54" s="23">
        <f>C55</f>
        <v>900000</v>
      </c>
    </row>
    <row r="55" spans="1:5" ht="78.75">
      <c r="A55" s="12" t="s">
        <v>77</v>
      </c>
      <c r="B55" s="37" t="s">
        <v>56</v>
      </c>
      <c r="C55" s="24">
        <f>600000+300000</f>
        <v>900000</v>
      </c>
      <c r="E55" s="40">
        <v>300000</v>
      </c>
    </row>
    <row r="56" spans="1:3" ht="31.5">
      <c r="A56" s="17" t="s">
        <v>32</v>
      </c>
      <c r="B56" s="36" t="s">
        <v>31</v>
      </c>
      <c r="C56" s="23">
        <f>C58+C57+C59</f>
        <v>52000</v>
      </c>
    </row>
    <row r="57" spans="1:4" ht="31.5">
      <c r="A57" s="12" t="s">
        <v>166</v>
      </c>
      <c r="B57" s="37" t="s">
        <v>164</v>
      </c>
      <c r="C57" s="24">
        <v>15000</v>
      </c>
      <c r="D57" s="2">
        <v>15000</v>
      </c>
    </row>
    <row r="58" spans="1:3" ht="18.75" customHeight="1">
      <c r="A58" s="12" t="s">
        <v>92</v>
      </c>
      <c r="B58" s="37" t="s">
        <v>91</v>
      </c>
      <c r="C58" s="24">
        <v>30000</v>
      </c>
    </row>
    <row r="59" spans="1:4" ht="18.75" customHeight="1">
      <c r="A59" s="12" t="s">
        <v>167</v>
      </c>
      <c r="B59" s="37" t="s">
        <v>165</v>
      </c>
      <c r="C59" s="24">
        <v>7000</v>
      </c>
      <c r="D59" s="2">
        <v>7000</v>
      </c>
    </row>
    <row r="60" spans="1:5" ht="15.75">
      <c r="A60" s="18" t="s">
        <v>34</v>
      </c>
      <c r="B60" s="36" t="s">
        <v>33</v>
      </c>
      <c r="C60" s="23">
        <f>C61+C63+C64+C65+C67+C69+C70</f>
        <v>456600</v>
      </c>
      <c r="E60" s="45">
        <f>SUM(E61:E71)</f>
        <v>329600</v>
      </c>
    </row>
    <row r="61" spans="1:3" ht="31.5">
      <c r="A61" s="17" t="s">
        <v>62</v>
      </c>
      <c r="B61" s="36" t="s">
        <v>63</v>
      </c>
      <c r="C61" s="23">
        <f>C62</f>
        <v>10000</v>
      </c>
    </row>
    <row r="62" spans="1:3" ht="78.75">
      <c r="A62" s="12" t="s">
        <v>162</v>
      </c>
      <c r="B62" s="37" t="s">
        <v>163</v>
      </c>
      <c r="C62" s="24">
        <v>10000</v>
      </c>
    </row>
    <row r="63" spans="1:3" ht="63">
      <c r="A63" s="17" t="s">
        <v>64</v>
      </c>
      <c r="B63" s="36" t="s">
        <v>65</v>
      </c>
      <c r="C63" s="23">
        <v>2000</v>
      </c>
    </row>
    <row r="64" spans="1:5" ht="63">
      <c r="A64" s="17" t="s">
        <v>172</v>
      </c>
      <c r="B64" s="36" t="s">
        <v>168</v>
      </c>
      <c r="C64" s="23">
        <f>100000+100000</f>
        <v>200000</v>
      </c>
      <c r="D64" s="2">
        <v>100000</v>
      </c>
      <c r="E64" s="40">
        <v>100000</v>
      </c>
    </row>
    <row r="65" spans="1:5" ht="31.5">
      <c r="A65" s="17" t="s">
        <v>184</v>
      </c>
      <c r="B65" s="36" t="s">
        <v>183</v>
      </c>
      <c r="C65" s="23">
        <f>C66</f>
        <v>162000</v>
      </c>
      <c r="E65" s="40"/>
    </row>
    <row r="66" spans="1:5" ht="31.5">
      <c r="A66" s="12" t="s">
        <v>173</v>
      </c>
      <c r="B66" s="37" t="s">
        <v>169</v>
      </c>
      <c r="C66" s="24">
        <f>5000+157000</f>
        <v>162000</v>
      </c>
      <c r="D66" s="2">
        <v>5000</v>
      </c>
      <c r="E66" s="40">
        <v>157000</v>
      </c>
    </row>
    <row r="67" spans="1:5" ht="63">
      <c r="A67" s="17" t="s">
        <v>181</v>
      </c>
      <c r="B67" s="36" t="s">
        <v>182</v>
      </c>
      <c r="C67" s="23">
        <f>C68</f>
        <v>3000</v>
      </c>
      <c r="E67" s="40"/>
    </row>
    <row r="68" spans="1:5" ht="63">
      <c r="A68" s="12" t="s">
        <v>178</v>
      </c>
      <c r="B68" s="37" t="s">
        <v>177</v>
      </c>
      <c r="C68" s="24">
        <v>3000</v>
      </c>
      <c r="E68" s="40">
        <v>3000</v>
      </c>
    </row>
    <row r="69" spans="1:4" ht="63" customHeight="1">
      <c r="A69" s="17" t="s">
        <v>174</v>
      </c>
      <c r="B69" s="36" t="s">
        <v>170</v>
      </c>
      <c r="C69" s="23">
        <v>3000</v>
      </c>
      <c r="D69" s="2">
        <v>3000</v>
      </c>
    </row>
    <row r="70" spans="1:3" ht="33" customHeight="1">
      <c r="A70" s="17" t="s">
        <v>180</v>
      </c>
      <c r="B70" s="36" t="s">
        <v>179</v>
      </c>
      <c r="C70" s="23">
        <f>C71</f>
        <v>76600</v>
      </c>
    </row>
    <row r="71" spans="1:5" ht="47.25">
      <c r="A71" s="12" t="s">
        <v>175</v>
      </c>
      <c r="B71" s="37" t="s">
        <v>171</v>
      </c>
      <c r="C71" s="24">
        <f>7000+69600</f>
        <v>76600</v>
      </c>
      <c r="D71" s="41">
        <f>7000</f>
        <v>7000</v>
      </c>
      <c r="E71" s="40">
        <v>69600</v>
      </c>
    </row>
    <row r="72" spans="1:3" s="7" customFormat="1" ht="15.75">
      <c r="A72" s="17" t="s">
        <v>37</v>
      </c>
      <c r="B72" s="37"/>
      <c r="C72" s="23">
        <f>C11</f>
        <v>135333616.16</v>
      </c>
    </row>
    <row r="73" spans="1:5" s="7" customFormat="1" ht="15.75">
      <c r="A73" s="17" t="s">
        <v>76</v>
      </c>
      <c r="B73" s="36" t="s">
        <v>35</v>
      </c>
      <c r="C73" s="23">
        <f>C74</f>
        <v>242611999.24</v>
      </c>
      <c r="E73" s="47">
        <f>E84+E86+E93</f>
        <v>5336717.24</v>
      </c>
    </row>
    <row r="74" spans="1:3" s="7" customFormat="1" ht="47.25">
      <c r="A74" s="17" t="s">
        <v>75</v>
      </c>
      <c r="B74" s="36" t="s">
        <v>0</v>
      </c>
      <c r="C74" s="23">
        <f>C75+C94+C82</f>
        <v>242611999.24</v>
      </c>
    </row>
    <row r="75" spans="1:3" s="6" customFormat="1" ht="31.5">
      <c r="A75" s="17" t="s">
        <v>93</v>
      </c>
      <c r="B75" s="36" t="s">
        <v>150</v>
      </c>
      <c r="C75" s="23">
        <f>C76+C78+C80</f>
        <v>108113370</v>
      </c>
    </row>
    <row r="76" spans="1:3" s="5" customFormat="1" ht="15.75">
      <c r="A76" s="17" t="s">
        <v>10</v>
      </c>
      <c r="B76" s="36" t="s">
        <v>132</v>
      </c>
      <c r="C76" s="23">
        <f>C77</f>
        <v>2021900</v>
      </c>
    </row>
    <row r="77" spans="1:3" s="5" customFormat="1" ht="31.5">
      <c r="A77" s="12" t="s">
        <v>74</v>
      </c>
      <c r="B77" s="37" t="s">
        <v>133</v>
      </c>
      <c r="C77" s="24">
        <v>2021900</v>
      </c>
    </row>
    <row r="78" spans="1:5" s="51" customFormat="1" ht="31.5">
      <c r="A78" s="74" t="s">
        <v>200</v>
      </c>
      <c r="B78" s="63" t="s">
        <v>201</v>
      </c>
      <c r="C78" s="48">
        <f>C79</f>
        <v>68470</v>
      </c>
      <c r="D78" s="50"/>
      <c r="E78" s="50"/>
    </row>
    <row r="79" spans="1:5" s="51" customFormat="1" ht="31.5">
      <c r="A79" s="75" t="s">
        <v>202</v>
      </c>
      <c r="B79" s="76" t="s">
        <v>203</v>
      </c>
      <c r="C79" s="49">
        <v>68470</v>
      </c>
      <c r="D79" s="52"/>
      <c r="E79" s="53">
        <v>68470</v>
      </c>
    </row>
    <row r="80" spans="1:3" ht="47.25">
      <c r="A80" s="17" t="s">
        <v>73</v>
      </c>
      <c r="B80" s="36" t="s">
        <v>134</v>
      </c>
      <c r="C80" s="23">
        <f>C81</f>
        <v>106023000</v>
      </c>
    </row>
    <row r="81" spans="1:3" s="3" customFormat="1" ht="47.25">
      <c r="A81" s="12" t="s">
        <v>72</v>
      </c>
      <c r="B81" s="37" t="s">
        <v>135</v>
      </c>
      <c r="C81" s="24">
        <v>106023000</v>
      </c>
    </row>
    <row r="82" spans="1:3" s="3" customFormat="1" ht="36" customHeight="1">
      <c r="A82" s="17" t="s">
        <v>68</v>
      </c>
      <c r="B82" s="36" t="s">
        <v>136</v>
      </c>
      <c r="C82" s="23">
        <f>C83+C85+C87</f>
        <v>10856959.239999998</v>
      </c>
    </row>
    <row r="83" spans="1:3" s="3" customFormat="1" ht="15.75">
      <c r="A83" s="17" t="s">
        <v>196</v>
      </c>
      <c r="B83" s="36" t="s">
        <v>195</v>
      </c>
      <c r="C83" s="23">
        <f>C84</f>
        <v>4852.7</v>
      </c>
    </row>
    <row r="84" spans="1:5" s="3" customFormat="1" ht="31.5">
      <c r="A84" s="12" t="s">
        <v>194</v>
      </c>
      <c r="B84" s="37" t="s">
        <v>193</v>
      </c>
      <c r="C84" s="24">
        <v>4852.7</v>
      </c>
      <c r="E84" s="42">
        <v>4852.7</v>
      </c>
    </row>
    <row r="85" spans="1:5" s="3" customFormat="1" ht="52.5" customHeight="1">
      <c r="A85" s="17" t="s">
        <v>198</v>
      </c>
      <c r="B85" s="36" t="s">
        <v>197</v>
      </c>
      <c r="C85" s="23">
        <f>C86</f>
        <v>1572000</v>
      </c>
      <c r="E85" s="42"/>
    </row>
    <row r="86" spans="1:5" s="3" customFormat="1" ht="63">
      <c r="A86" s="12" t="s">
        <v>192</v>
      </c>
      <c r="B86" s="37" t="s">
        <v>191</v>
      </c>
      <c r="C86" s="24">
        <v>1572000</v>
      </c>
      <c r="E86" s="42">
        <v>1572000</v>
      </c>
    </row>
    <row r="87" spans="1:19" s="1" customFormat="1" ht="15.75">
      <c r="A87" s="17" t="s">
        <v>11</v>
      </c>
      <c r="B87" s="36" t="s">
        <v>137</v>
      </c>
      <c r="C87" s="23">
        <f>C88</f>
        <v>9280106.54</v>
      </c>
      <c r="D87" s="3"/>
      <c r="E87" s="3"/>
      <c r="F87" s="3"/>
      <c r="G87" s="3"/>
      <c r="H87" s="3"/>
      <c r="I87" s="3"/>
      <c r="J87" s="3"/>
      <c r="K87" s="3"/>
      <c r="L87" s="3"/>
      <c r="M87" s="3"/>
      <c r="N87" s="3"/>
      <c r="O87" s="3"/>
      <c r="P87" s="3"/>
      <c r="Q87" s="3"/>
      <c r="R87" s="3"/>
      <c r="S87" s="3"/>
    </row>
    <row r="88" spans="1:19" s="1" customFormat="1" ht="15.75">
      <c r="A88" s="12" t="s">
        <v>9</v>
      </c>
      <c r="B88" s="37" t="s">
        <v>138</v>
      </c>
      <c r="C88" s="24">
        <f>C89+C90+C92+C91+C93</f>
        <v>9280106.54</v>
      </c>
      <c r="D88" s="3"/>
      <c r="E88" s="3"/>
      <c r="F88" s="3"/>
      <c r="G88" s="3"/>
      <c r="H88" s="3"/>
      <c r="I88" s="3"/>
      <c r="J88" s="3"/>
      <c r="K88" s="3"/>
      <c r="L88" s="3"/>
      <c r="M88" s="3"/>
      <c r="N88" s="3"/>
      <c r="O88" s="3"/>
      <c r="P88" s="3"/>
      <c r="Q88" s="3"/>
      <c r="R88" s="3"/>
      <c r="S88" s="3"/>
    </row>
    <row r="89" spans="1:19" s="1" customFormat="1" ht="78.75">
      <c r="A89" s="12" t="s">
        <v>161</v>
      </c>
      <c r="B89" s="37" t="s">
        <v>138</v>
      </c>
      <c r="C89" s="24">
        <v>186200</v>
      </c>
      <c r="D89" s="3"/>
      <c r="E89" s="3"/>
      <c r="F89" s="3"/>
      <c r="G89" s="3"/>
      <c r="H89" s="3"/>
      <c r="I89" s="3"/>
      <c r="J89" s="3"/>
      <c r="K89" s="3"/>
      <c r="L89" s="3"/>
      <c r="M89" s="3"/>
      <c r="N89" s="3"/>
      <c r="O89" s="3"/>
      <c r="P89" s="3"/>
      <c r="Q89" s="3"/>
      <c r="R89" s="3"/>
      <c r="S89" s="3"/>
    </row>
    <row r="90" spans="1:19" s="1" customFormat="1" ht="63">
      <c r="A90" s="12" t="s">
        <v>129</v>
      </c>
      <c r="B90" s="37" t="s">
        <v>138</v>
      </c>
      <c r="C90" s="24">
        <v>13042</v>
      </c>
      <c r="D90" s="3"/>
      <c r="E90" s="3"/>
      <c r="F90" s="3"/>
      <c r="G90" s="3"/>
      <c r="H90" s="3"/>
      <c r="I90" s="3"/>
      <c r="J90" s="3"/>
      <c r="K90" s="3"/>
      <c r="L90" s="3"/>
      <c r="M90" s="3"/>
      <c r="N90" s="3"/>
      <c r="O90" s="3"/>
      <c r="P90" s="3"/>
      <c r="Q90" s="3"/>
      <c r="R90" s="3"/>
      <c r="S90" s="3"/>
    </row>
    <row r="91" spans="1:3" ht="31.5">
      <c r="A91" s="12" t="s">
        <v>131</v>
      </c>
      <c r="B91" s="37" t="s">
        <v>138</v>
      </c>
      <c r="C91" s="24">
        <v>294000</v>
      </c>
    </row>
    <row r="92" spans="1:3" ht="63">
      <c r="A92" s="12" t="s">
        <v>130</v>
      </c>
      <c r="B92" s="37" t="s">
        <v>138</v>
      </c>
      <c r="C92" s="24">
        <v>5027000</v>
      </c>
    </row>
    <row r="93" spans="1:5" ht="47.25">
      <c r="A93" s="12" t="s">
        <v>199</v>
      </c>
      <c r="B93" s="37" t="s">
        <v>138</v>
      </c>
      <c r="C93" s="24">
        <v>3759864.54</v>
      </c>
      <c r="E93" s="40">
        <v>3759864.54</v>
      </c>
    </row>
    <row r="94" spans="1:3" ht="31.5">
      <c r="A94" s="17" t="s">
        <v>94</v>
      </c>
      <c r="B94" s="36" t="s">
        <v>139</v>
      </c>
      <c r="C94" s="23">
        <f>C95+C97+C104+C99+C101</f>
        <v>123641670</v>
      </c>
    </row>
    <row r="95" spans="1:19" s="8" customFormat="1" ht="31.5">
      <c r="A95" s="17" t="s">
        <v>12</v>
      </c>
      <c r="B95" s="36" t="s">
        <v>141</v>
      </c>
      <c r="C95" s="23">
        <f>C96</f>
        <v>652600</v>
      </c>
      <c r="D95" s="7"/>
      <c r="E95" s="7"/>
      <c r="F95" s="7"/>
      <c r="G95" s="7"/>
      <c r="H95" s="7"/>
      <c r="I95" s="7"/>
      <c r="J95" s="7"/>
      <c r="K95" s="7"/>
      <c r="L95" s="7"/>
      <c r="M95" s="7"/>
      <c r="N95" s="7"/>
      <c r="O95" s="7"/>
      <c r="P95" s="7"/>
      <c r="Q95" s="7"/>
      <c r="R95" s="7"/>
      <c r="S95" s="7"/>
    </row>
    <row r="96" spans="1:5" s="73" customFormat="1" ht="31.5">
      <c r="A96" s="77" t="s">
        <v>104</v>
      </c>
      <c r="B96" s="65" t="s">
        <v>140</v>
      </c>
      <c r="C96" s="49">
        <v>652600</v>
      </c>
      <c r="E96" s="78">
        <v>22500</v>
      </c>
    </row>
    <row r="97" spans="1:19" s="8" customFormat="1" ht="30.75" customHeight="1">
      <c r="A97" s="17" t="s">
        <v>102</v>
      </c>
      <c r="B97" s="36" t="s">
        <v>142</v>
      </c>
      <c r="C97" s="23">
        <f>C98</f>
        <v>292400</v>
      </c>
      <c r="D97" s="7"/>
      <c r="E97" s="7"/>
      <c r="F97" s="7"/>
      <c r="G97" s="7"/>
      <c r="H97" s="7"/>
      <c r="I97" s="7"/>
      <c r="J97" s="7"/>
      <c r="K97" s="7"/>
      <c r="L97" s="7"/>
      <c r="M97" s="7"/>
      <c r="N97" s="7"/>
      <c r="O97" s="7"/>
      <c r="P97" s="7"/>
      <c r="Q97" s="7"/>
      <c r="R97" s="7"/>
      <c r="S97" s="7"/>
    </row>
    <row r="98" spans="1:3" s="6" customFormat="1" ht="47.25">
      <c r="A98" s="12" t="s">
        <v>103</v>
      </c>
      <c r="B98" s="37" t="s">
        <v>143</v>
      </c>
      <c r="C98" s="24">
        <v>292400</v>
      </c>
    </row>
    <row r="99" spans="1:14" s="8" customFormat="1" ht="47.25">
      <c r="A99" s="17" t="s">
        <v>71</v>
      </c>
      <c r="B99" s="36" t="s">
        <v>144</v>
      </c>
      <c r="C99" s="23">
        <f>C100</f>
        <v>4158100</v>
      </c>
      <c r="D99" s="7"/>
      <c r="E99" s="7"/>
      <c r="F99" s="7"/>
      <c r="G99" s="7"/>
      <c r="H99" s="7"/>
      <c r="I99" s="7"/>
      <c r="J99" s="7"/>
      <c r="K99" s="7"/>
      <c r="L99" s="7"/>
      <c r="M99" s="7"/>
      <c r="N99" s="7"/>
    </row>
    <row r="100" spans="1:3" s="6" customFormat="1" ht="47.25">
      <c r="A100" s="12" t="s">
        <v>105</v>
      </c>
      <c r="B100" s="37" t="s">
        <v>145</v>
      </c>
      <c r="C100" s="24">
        <v>4158100</v>
      </c>
    </row>
    <row r="101" spans="1:3" s="6" customFormat="1" ht="78.75">
      <c r="A101" s="17" t="s">
        <v>70</v>
      </c>
      <c r="B101" s="36" t="s">
        <v>146</v>
      </c>
      <c r="C101" s="23">
        <f>C102+C103</f>
        <v>2109700</v>
      </c>
    </row>
    <row r="102" spans="1:3" s="6" customFormat="1" ht="78.75">
      <c r="A102" s="12" t="s">
        <v>106</v>
      </c>
      <c r="B102" s="37" t="s">
        <v>147</v>
      </c>
      <c r="C102" s="24">
        <v>2058200</v>
      </c>
    </row>
    <row r="103" spans="1:3" s="6" customFormat="1" ht="110.25">
      <c r="A103" s="12" t="s">
        <v>128</v>
      </c>
      <c r="B103" s="37" t="s">
        <v>147</v>
      </c>
      <c r="C103" s="24">
        <v>51500</v>
      </c>
    </row>
    <row r="104" spans="1:3" s="6" customFormat="1" ht="15.75">
      <c r="A104" s="17" t="s">
        <v>13</v>
      </c>
      <c r="B104" s="36" t="s">
        <v>148</v>
      </c>
      <c r="C104" s="23">
        <f>C105</f>
        <v>116428870</v>
      </c>
    </row>
    <row r="105" spans="1:3" s="6" customFormat="1" ht="15.75">
      <c r="A105" s="12" t="s">
        <v>14</v>
      </c>
      <c r="B105" s="37" t="s">
        <v>149</v>
      </c>
      <c r="C105" s="24">
        <f>C106+C107+C108+C109+C110+C111+C112+C113+C114+C115+C116+C117+C118+C119+C120+C121</f>
        <v>116428870</v>
      </c>
    </row>
    <row r="106" spans="1:3" s="6" customFormat="1" ht="47.25">
      <c r="A106" s="12" t="s">
        <v>112</v>
      </c>
      <c r="B106" s="37" t="s">
        <v>149</v>
      </c>
      <c r="C106" s="24">
        <v>881000</v>
      </c>
    </row>
    <row r="107" spans="1:3" s="6" customFormat="1" ht="31.5">
      <c r="A107" s="12" t="s">
        <v>113</v>
      </c>
      <c r="B107" s="37" t="s">
        <v>149</v>
      </c>
      <c r="C107" s="24">
        <v>88500</v>
      </c>
    </row>
    <row r="108" spans="1:3" s="6" customFormat="1" ht="110.25">
      <c r="A108" s="12" t="s">
        <v>114</v>
      </c>
      <c r="B108" s="37" t="s">
        <v>149</v>
      </c>
      <c r="C108" s="24">
        <v>6000</v>
      </c>
    </row>
    <row r="109" spans="1:3" s="6" customFormat="1" ht="94.5">
      <c r="A109" s="12" t="s">
        <v>115</v>
      </c>
      <c r="B109" s="37" t="s">
        <v>149</v>
      </c>
      <c r="C109" s="24">
        <v>3300</v>
      </c>
    </row>
    <row r="110" spans="1:3" s="6" customFormat="1" ht="94.5">
      <c r="A110" s="12" t="s">
        <v>116</v>
      </c>
      <c r="B110" s="37" t="s">
        <v>149</v>
      </c>
      <c r="C110" s="24">
        <v>17600</v>
      </c>
    </row>
    <row r="111" spans="1:3" s="6" customFormat="1" ht="78.75">
      <c r="A111" s="12" t="s">
        <v>117</v>
      </c>
      <c r="B111" s="37" t="s">
        <v>149</v>
      </c>
      <c r="C111" s="24">
        <v>3800</v>
      </c>
    </row>
    <row r="112" spans="1:3" s="6" customFormat="1" ht="78.75">
      <c r="A112" s="12" t="s">
        <v>118</v>
      </c>
      <c r="B112" s="37" t="s">
        <v>149</v>
      </c>
      <c r="C112" s="24">
        <v>210100</v>
      </c>
    </row>
    <row r="113" spans="1:3" s="6" customFormat="1" ht="47.25">
      <c r="A113" s="12" t="s">
        <v>119</v>
      </c>
      <c r="B113" s="37" t="s">
        <v>149</v>
      </c>
      <c r="C113" s="24">
        <v>57783500</v>
      </c>
    </row>
    <row r="114" spans="1:3" s="6" customFormat="1" ht="63">
      <c r="A114" s="12" t="s">
        <v>127</v>
      </c>
      <c r="B114" s="37" t="s">
        <v>149</v>
      </c>
      <c r="C114" s="24">
        <v>42616100</v>
      </c>
    </row>
    <row r="115" spans="1:3" s="6" customFormat="1" ht="47.25">
      <c r="A115" s="12" t="s">
        <v>120</v>
      </c>
      <c r="B115" s="37" t="s">
        <v>149</v>
      </c>
      <c r="C115" s="24">
        <v>1879000</v>
      </c>
    </row>
    <row r="116" spans="1:3" s="6" customFormat="1" ht="78.75">
      <c r="A116" s="12" t="s">
        <v>121</v>
      </c>
      <c r="B116" s="37" t="s">
        <v>149</v>
      </c>
      <c r="C116" s="24">
        <v>67000</v>
      </c>
    </row>
    <row r="117" spans="1:3" s="6" customFormat="1" ht="78.75">
      <c r="A117" s="12" t="s">
        <v>122</v>
      </c>
      <c r="B117" s="37" t="s">
        <v>149</v>
      </c>
      <c r="C117" s="24">
        <v>11890400</v>
      </c>
    </row>
    <row r="118" spans="1:3" s="6" customFormat="1" ht="78.75">
      <c r="A118" s="12" t="s">
        <v>123</v>
      </c>
      <c r="B118" s="37" t="s">
        <v>149</v>
      </c>
      <c r="C118" s="24">
        <v>18900</v>
      </c>
    </row>
    <row r="119" spans="1:3" s="6" customFormat="1" ht="94.5">
      <c r="A119" s="12" t="s">
        <v>124</v>
      </c>
      <c r="B119" s="37" t="s">
        <v>149</v>
      </c>
      <c r="C119" s="24">
        <v>881000</v>
      </c>
    </row>
    <row r="120" spans="1:3" s="6" customFormat="1" ht="47.25">
      <c r="A120" s="12" t="s">
        <v>125</v>
      </c>
      <c r="B120" s="37" t="s">
        <v>149</v>
      </c>
      <c r="C120" s="24">
        <v>65050</v>
      </c>
    </row>
    <row r="121" spans="1:3" s="6" customFormat="1" ht="45" customHeight="1">
      <c r="A121" s="12" t="s">
        <v>126</v>
      </c>
      <c r="B121" s="37" t="s">
        <v>149</v>
      </c>
      <c r="C121" s="24">
        <v>17620</v>
      </c>
    </row>
    <row r="122" spans="1:3" ht="15.75">
      <c r="A122" s="18" t="s">
        <v>22</v>
      </c>
      <c r="B122" s="38"/>
      <c r="C122" s="23">
        <f>C72+C73</f>
        <v>377945615.4</v>
      </c>
    </row>
    <row r="123" ht="51.75" customHeight="1"/>
    <row r="124" spans="1:3" s="3" customFormat="1" ht="15.75">
      <c r="A124" s="14"/>
      <c r="B124" s="39"/>
      <c r="C124" s="25"/>
    </row>
    <row r="125" ht="57.75" customHeight="1"/>
    <row r="132" ht="15.75">
      <c r="C132" s="28"/>
    </row>
    <row r="133" ht="15.75">
      <c r="C133" s="28"/>
    </row>
    <row r="134" ht="15.75">
      <c r="C134" s="29"/>
    </row>
    <row r="135" ht="15.75">
      <c r="C135" s="28"/>
    </row>
    <row r="136" spans="1:3" s="3" customFormat="1" ht="15.75">
      <c r="A136" s="14"/>
      <c r="B136" s="39"/>
      <c r="C136" s="29"/>
    </row>
    <row r="137" spans="1:3" s="3" customFormat="1" ht="15.75">
      <c r="A137" s="14"/>
      <c r="B137" s="39"/>
      <c r="C137" s="28"/>
    </row>
    <row r="138" spans="1:3" s="5" customFormat="1" ht="15.75">
      <c r="A138" s="14"/>
      <c r="B138" s="39"/>
      <c r="C138" s="29"/>
    </row>
    <row r="139" spans="1:3" s="3" customFormat="1" ht="15.75">
      <c r="A139" s="14"/>
      <c r="B139" s="39"/>
      <c r="C139" s="29"/>
    </row>
    <row r="140" spans="1:3" s="5" customFormat="1" ht="15.75">
      <c r="A140" s="14"/>
      <c r="B140" s="39"/>
      <c r="C140" s="29"/>
    </row>
    <row r="141" spans="1:3" s="3" customFormat="1" ht="15.75">
      <c r="A141" s="14"/>
      <c r="B141" s="39"/>
      <c r="C141" s="30"/>
    </row>
    <row r="142" spans="1:3" s="5" customFormat="1" ht="15.75">
      <c r="A142" s="14"/>
      <c r="B142" s="39"/>
      <c r="C142" s="25"/>
    </row>
    <row r="143" spans="1:3" s="5" customFormat="1" ht="15.75">
      <c r="A143" s="14"/>
      <c r="B143" s="39"/>
      <c r="C143" s="25"/>
    </row>
    <row r="144" spans="1:3" s="5" customFormat="1" ht="15.75">
      <c r="A144" s="14"/>
      <c r="B144" s="39"/>
      <c r="C144" s="25"/>
    </row>
    <row r="145" spans="1:3" s="4" customFormat="1" ht="15.75">
      <c r="A145" s="14"/>
      <c r="B145" s="39"/>
      <c r="C145" s="25"/>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25"/>
  <sheetViews>
    <sheetView tabSelected="1" view="pageBreakPreview" zoomScale="80" zoomScaleSheetLayoutView="80" zoomScalePageLayoutView="0" workbookViewId="0" topLeftCell="A64">
      <selection activeCell="D76" sqref="D76"/>
    </sheetView>
  </sheetViews>
  <sheetFormatPr defaultColWidth="9.00390625" defaultRowHeight="12.75"/>
  <cols>
    <col min="1" max="1" width="66.00390625" style="14" customWidth="1"/>
    <col min="2" max="2" width="31.375" style="69" customWidth="1"/>
    <col min="3" max="3" width="19.25390625" style="55" customWidth="1"/>
    <col min="4" max="4" width="19.75390625" style="55" customWidth="1"/>
    <col min="5" max="21" width="9.125" style="2" customWidth="1"/>
  </cols>
  <sheetData>
    <row r="1" spans="1:4" ht="15.75">
      <c r="A1" s="13" t="s">
        <v>69</v>
      </c>
      <c r="B1" s="88" t="s">
        <v>204</v>
      </c>
      <c r="C1" s="84"/>
      <c r="D1" s="84"/>
    </row>
    <row r="2" spans="1:4" ht="12.75" customHeight="1">
      <c r="A2" s="83" t="s">
        <v>111</v>
      </c>
      <c r="B2" s="83"/>
      <c r="C2" s="84"/>
      <c r="D2" s="84"/>
    </row>
    <row r="3" spans="1:4" ht="36" customHeight="1">
      <c r="A3" s="85" t="s">
        <v>176</v>
      </c>
      <c r="B3" s="85"/>
      <c r="C3" s="84"/>
      <c r="D3" s="84"/>
    </row>
    <row r="4" spans="2:4" ht="20.25" customHeight="1">
      <c r="B4" s="86" t="s">
        <v>206</v>
      </c>
      <c r="C4" s="84"/>
      <c r="D4" s="84"/>
    </row>
    <row r="5" spans="1:2" ht="15.75">
      <c r="A5" s="13"/>
      <c r="B5" s="54"/>
    </row>
    <row r="6" spans="1:4" ht="18.75">
      <c r="A6" s="89" t="s">
        <v>205</v>
      </c>
      <c r="B6" s="89"/>
      <c r="C6" s="90"/>
      <c r="D6" s="80"/>
    </row>
    <row r="7" spans="1:3" ht="15.75">
      <c r="A7" s="13"/>
      <c r="B7" s="56"/>
      <c r="C7" s="57"/>
    </row>
    <row r="8" spans="1:2" ht="0.75" customHeight="1" thickBot="1">
      <c r="A8" s="13"/>
      <c r="B8" s="58"/>
    </row>
    <row r="9" spans="1:4" ht="26.25" thickBot="1">
      <c r="A9" s="15" t="s">
        <v>20</v>
      </c>
      <c r="B9" s="59" t="s">
        <v>19</v>
      </c>
      <c r="C9" s="60">
        <v>2018</v>
      </c>
      <c r="D9" s="60">
        <v>2019</v>
      </c>
    </row>
    <row r="10" spans="1:4" ht="15.75">
      <c r="A10" s="16" t="s">
        <v>38</v>
      </c>
      <c r="B10" s="61"/>
      <c r="C10" s="62"/>
      <c r="D10" s="62"/>
    </row>
    <row r="11" spans="1:4" s="2" customFormat="1" ht="15.75">
      <c r="A11" s="17" t="s">
        <v>8</v>
      </c>
      <c r="B11" s="63" t="s">
        <v>15</v>
      </c>
      <c r="C11" s="64">
        <f>C12+C44</f>
        <v>138612344.6</v>
      </c>
      <c r="D11" s="64">
        <f>D12+D44</f>
        <v>142187408.6</v>
      </c>
    </row>
    <row r="12" spans="1:4" s="2" customFormat="1" ht="15.75">
      <c r="A12" s="17" t="s">
        <v>5</v>
      </c>
      <c r="B12" s="63"/>
      <c r="C12" s="64">
        <f>C13+C23+C41+C35+C18</f>
        <v>134056844.6</v>
      </c>
      <c r="D12" s="64">
        <f>D13+D23+D41+D35+D18</f>
        <v>137581908.6</v>
      </c>
    </row>
    <row r="13" spans="1:4" ht="15.75">
      <c r="A13" s="18" t="s">
        <v>23</v>
      </c>
      <c r="B13" s="63" t="s">
        <v>24</v>
      </c>
      <c r="C13" s="48">
        <f>C14</f>
        <v>129023000</v>
      </c>
      <c r="D13" s="48">
        <f>D14</f>
        <v>132249000</v>
      </c>
    </row>
    <row r="14" spans="1:21" s="1" customFormat="1" ht="15.75">
      <c r="A14" s="18" t="s">
        <v>21</v>
      </c>
      <c r="B14" s="63" t="s">
        <v>25</v>
      </c>
      <c r="C14" s="48">
        <f>C15+C16+C17</f>
        <v>129023000</v>
      </c>
      <c r="D14" s="48">
        <f>D15+D16+D17</f>
        <v>132249000</v>
      </c>
      <c r="E14" s="3"/>
      <c r="F14" s="3"/>
      <c r="G14" s="3"/>
      <c r="H14" s="3"/>
      <c r="I14" s="3"/>
      <c r="J14" s="3"/>
      <c r="K14" s="3"/>
      <c r="L14" s="3"/>
      <c r="M14" s="3"/>
      <c r="N14" s="3"/>
      <c r="O14" s="3"/>
      <c r="P14" s="3"/>
      <c r="Q14" s="3"/>
      <c r="R14" s="3"/>
      <c r="S14" s="3"/>
      <c r="T14" s="3"/>
      <c r="U14" s="3"/>
    </row>
    <row r="15" spans="1:4" ht="78.75">
      <c r="A15" s="12" t="s">
        <v>88</v>
      </c>
      <c r="B15" s="65" t="s">
        <v>43</v>
      </c>
      <c r="C15" s="49">
        <f>124302000-45000-155000+4721000</f>
        <v>128823000</v>
      </c>
      <c r="D15" s="49">
        <f>124302000-45000-155000+7947000</f>
        <v>132049000</v>
      </c>
    </row>
    <row r="16" spans="1:4" ht="110.25">
      <c r="A16" s="12" t="s">
        <v>89</v>
      </c>
      <c r="B16" s="65" t="s">
        <v>41</v>
      </c>
      <c r="C16" s="49">
        <v>45000</v>
      </c>
      <c r="D16" s="49">
        <v>45000</v>
      </c>
    </row>
    <row r="17" spans="1:4" ht="47.25">
      <c r="A17" s="12" t="s">
        <v>90</v>
      </c>
      <c r="B17" s="65" t="s">
        <v>49</v>
      </c>
      <c r="C17" s="49">
        <v>155000</v>
      </c>
      <c r="D17" s="49">
        <v>155000</v>
      </c>
    </row>
    <row r="18" spans="1:4" ht="47.25">
      <c r="A18" s="17" t="s">
        <v>151</v>
      </c>
      <c r="B18" s="63" t="s">
        <v>152</v>
      </c>
      <c r="C18" s="48">
        <f>C19</f>
        <v>1694844.5999999999</v>
      </c>
      <c r="D18" s="48">
        <f>D19</f>
        <v>1907908.6</v>
      </c>
    </row>
    <row r="19" spans="1:4" ht="31.5">
      <c r="A19" s="12" t="s">
        <v>153</v>
      </c>
      <c r="B19" s="65" t="s">
        <v>154</v>
      </c>
      <c r="C19" s="49">
        <f>C20+C21+C22</f>
        <v>1694844.5999999999</v>
      </c>
      <c r="D19" s="49">
        <f>D20+D21+D22</f>
        <v>1907908.6</v>
      </c>
    </row>
    <row r="20" spans="1:4" ht="78.75">
      <c r="A20" s="12" t="s">
        <v>155</v>
      </c>
      <c r="B20" s="65" t="s">
        <v>156</v>
      </c>
      <c r="C20" s="49">
        <v>589341.64</v>
      </c>
      <c r="D20" s="49">
        <v>657466.34</v>
      </c>
    </row>
    <row r="21" spans="1:4" ht="94.5">
      <c r="A21" s="12" t="s">
        <v>157</v>
      </c>
      <c r="B21" s="65" t="s">
        <v>158</v>
      </c>
      <c r="C21" s="49">
        <v>5366.86</v>
      </c>
      <c r="D21" s="49">
        <v>5656.16</v>
      </c>
    </row>
    <row r="22" spans="1:4" ht="78.75">
      <c r="A22" s="12" t="s">
        <v>159</v>
      </c>
      <c r="B22" s="65" t="s">
        <v>160</v>
      </c>
      <c r="C22" s="49">
        <f>1222437.67-122301.57</f>
        <v>1100136.0999999999</v>
      </c>
      <c r="D22" s="49">
        <f>1370874.51-126088.41</f>
        <v>1244786.1</v>
      </c>
    </row>
    <row r="23" spans="1:4" ht="15.75">
      <c r="A23" s="18" t="s">
        <v>27</v>
      </c>
      <c r="B23" s="63" t="s">
        <v>26</v>
      </c>
      <c r="C23" s="48">
        <f>C30+C24+C33</f>
        <v>3170000</v>
      </c>
      <c r="D23" s="48">
        <f>D30+D24+D33</f>
        <v>3252000</v>
      </c>
    </row>
    <row r="24" spans="1:21" s="1" customFormat="1" ht="31.5">
      <c r="A24" s="17" t="s">
        <v>44</v>
      </c>
      <c r="B24" s="63" t="s">
        <v>45</v>
      </c>
      <c r="C24" s="48">
        <f>C25+C27+C29</f>
        <v>597000</v>
      </c>
      <c r="D24" s="48">
        <f>D25+D27+D29</f>
        <v>615000</v>
      </c>
      <c r="E24" s="3"/>
      <c r="F24" s="3"/>
      <c r="G24" s="3"/>
      <c r="H24" s="3"/>
      <c r="I24" s="3"/>
      <c r="J24" s="3"/>
      <c r="K24" s="3"/>
      <c r="L24" s="3"/>
      <c r="M24" s="3"/>
      <c r="N24" s="3"/>
      <c r="O24" s="3"/>
      <c r="P24" s="3"/>
      <c r="Q24" s="3"/>
      <c r="R24" s="3"/>
      <c r="S24" s="3"/>
      <c r="T24" s="3"/>
      <c r="U24" s="3"/>
    </row>
    <row r="25" spans="1:21" s="1" customFormat="1" ht="31.5">
      <c r="A25" s="12" t="s">
        <v>87</v>
      </c>
      <c r="B25" s="65" t="s">
        <v>46</v>
      </c>
      <c r="C25" s="49">
        <f>C26</f>
        <v>282000</v>
      </c>
      <c r="D25" s="49">
        <f>D26</f>
        <v>284000</v>
      </c>
      <c r="E25" s="3"/>
      <c r="F25" s="3"/>
      <c r="G25" s="3"/>
      <c r="H25" s="3"/>
      <c r="I25" s="3"/>
      <c r="J25" s="3"/>
      <c r="K25" s="3"/>
      <c r="L25" s="3"/>
      <c r="M25" s="3"/>
      <c r="N25" s="3"/>
      <c r="O25" s="3"/>
      <c r="P25" s="3"/>
      <c r="Q25" s="3"/>
      <c r="R25" s="3"/>
      <c r="S25" s="3"/>
      <c r="T25" s="3"/>
      <c r="U25" s="3"/>
    </row>
    <row r="26" spans="1:21" s="1" customFormat="1" ht="31.5">
      <c r="A26" s="12" t="s">
        <v>87</v>
      </c>
      <c r="B26" s="65" t="s">
        <v>50</v>
      </c>
      <c r="C26" s="49">
        <v>282000</v>
      </c>
      <c r="D26" s="49">
        <v>284000</v>
      </c>
      <c r="E26" s="3"/>
      <c r="F26" s="3"/>
      <c r="G26" s="3"/>
      <c r="H26" s="3"/>
      <c r="I26" s="3"/>
      <c r="J26" s="3"/>
      <c r="K26" s="3"/>
      <c r="L26" s="3"/>
      <c r="M26" s="3"/>
      <c r="N26" s="3"/>
      <c r="O26" s="3"/>
      <c r="P26" s="3"/>
      <c r="Q26" s="3"/>
      <c r="R26" s="3"/>
      <c r="S26" s="3"/>
      <c r="T26" s="3"/>
      <c r="U26" s="3"/>
    </row>
    <row r="27" spans="1:21" s="1" customFormat="1" ht="47.25">
      <c r="A27" s="12" t="s">
        <v>86</v>
      </c>
      <c r="B27" s="65" t="s">
        <v>51</v>
      </c>
      <c r="C27" s="49">
        <f>C28</f>
        <v>235000</v>
      </c>
      <c r="D27" s="49">
        <f>D28</f>
        <v>246000</v>
      </c>
      <c r="E27" s="3"/>
      <c r="F27" s="3"/>
      <c r="G27" s="3"/>
      <c r="H27" s="3"/>
      <c r="I27" s="3"/>
      <c r="J27" s="3"/>
      <c r="K27" s="3"/>
      <c r="L27" s="3"/>
      <c r="M27" s="3"/>
      <c r="N27" s="3"/>
      <c r="O27" s="3"/>
      <c r="P27" s="3"/>
      <c r="Q27" s="3"/>
      <c r="R27" s="3"/>
      <c r="S27" s="3"/>
      <c r="T27" s="3"/>
      <c r="U27" s="3"/>
    </row>
    <row r="28" spans="1:21" s="20" customFormat="1" ht="47.25">
      <c r="A28" s="12" t="s">
        <v>86</v>
      </c>
      <c r="B28" s="65" t="s">
        <v>52</v>
      </c>
      <c r="C28" s="49">
        <v>235000</v>
      </c>
      <c r="D28" s="49">
        <v>246000</v>
      </c>
      <c r="E28" s="19"/>
      <c r="F28" s="19"/>
      <c r="G28" s="19"/>
      <c r="H28" s="19"/>
      <c r="I28" s="19"/>
      <c r="J28" s="19"/>
      <c r="K28" s="19"/>
      <c r="L28" s="19"/>
      <c r="M28" s="19"/>
      <c r="N28" s="19"/>
      <c r="O28" s="19"/>
      <c r="P28" s="19"/>
      <c r="Q28" s="19"/>
      <c r="R28" s="19"/>
      <c r="S28" s="19"/>
      <c r="T28" s="19"/>
      <c r="U28" s="19"/>
    </row>
    <row r="29" spans="1:21" s="11" customFormat="1" ht="31.5">
      <c r="A29" s="12" t="s">
        <v>97</v>
      </c>
      <c r="B29" s="65" t="s">
        <v>96</v>
      </c>
      <c r="C29" s="49">
        <v>80000</v>
      </c>
      <c r="D29" s="49">
        <v>85000</v>
      </c>
      <c r="E29" s="10"/>
      <c r="F29" s="10"/>
      <c r="G29" s="10"/>
      <c r="H29" s="10"/>
      <c r="I29" s="10"/>
      <c r="J29" s="10"/>
      <c r="K29" s="10"/>
      <c r="L29" s="10"/>
      <c r="M29" s="10"/>
      <c r="N29" s="10"/>
      <c r="O29" s="10"/>
      <c r="P29" s="10"/>
      <c r="Q29" s="10"/>
      <c r="R29" s="10"/>
      <c r="S29" s="10"/>
      <c r="T29" s="10"/>
      <c r="U29" s="10"/>
    </row>
    <row r="30" spans="1:21" s="11" customFormat="1" ht="31.5">
      <c r="A30" s="17" t="s">
        <v>85</v>
      </c>
      <c r="B30" s="63" t="s">
        <v>4</v>
      </c>
      <c r="C30" s="48">
        <f>C31+C32</f>
        <v>2501000</v>
      </c>
      <c r="D30" s="48">
        <f>D31+D32</f>
        <v>2563000</v>
      </c>
      <c r="E30" s="10"/>
      <c r="F30" s="10"/>
      <c r="G30" s="10"/>
      <c r="H30" s="10"/>
      <c r="I30" s="10"/>
      <c r="J30" s="10"/>
      <c r="K30" s="10"/>
      <c r="L30" s="10"/>
      <c r="M30" s="10"/>
      <c r="N30" s="10"/>
      <c r="O30" s="10"/>
      <c r="P30" s="10"/>
      <c r="Q30" s="10"/>
      <c r="R30" s="10"/>
      <c r="S30" s="10"/>
      <c r="T30" s="10"/>
      <c r="U30" s="10"/>
    </row>
    <row r="31" spans="1:21" s="1" customFormat="1" ht="31.5">
      <c r="A31" s="12" t="s">
        <v>1</v>
      </c>
      <c r="B31" s="65" t="s">
        <v>6</v>
      </c>
      <c r="C31" s="49">
        <f>2496000</f>
        <v>2496000</v>
      </c>
      <c r="D31" s="49">
        <f>2558000</f>
        <v>2558000</v>
      </c>
      <c r="E31" s="3"/>
      <c r="F31" s="3"/>
      <c r="G31" s="3"/>
      <c r="H31" s="3"/>
      <c r="I31" s="3"/>
      <c r="J31" s="3"/>
      <c r="K31" s="3"/>
      <c r="L31" s="3"/>
      <c r="M31" s="3"/>
      <c r="N31" s="3"/>
      <c r="O31" s="3"/>
      <c r="P31" s="3"/>
      <c r="Q31" s="3"/>
      <c r="R31" s="3"/>
      <c r="S31" s="3"/>
      <c r="T31" s="3"/>
      <c r="U31" s="3"/>
    </row>
    <row r="32" spans="1:21" s="9" customFormat="1" ht="47.25">
      <c r="A32" s="12" t="s">
        <v>67</v>
      </c>
      <c r="B32" s="65" t="s">
        <v>66</v>
      </c>
      <c r="C32" s="49">
        <v>5000</v>
      </c>
      <c r="D32" s="49">
        <v>5000</v>
      </c>
      <c r="E32" s="5"/>
      <c r="F32" s="5"/>
      <c r="G32" s="5"/>
      <c r="H32" s="5"/>
      <c r="I32" s="5"/>
      <c r="J32" s="5"/>
      <c r="K32" s="5"/>
      <c r="L32" s="5"/>
      <c r="M32" s="5"/>
      <c r="N32" s="5"/>
      <c r="O32" s="5"/>
      <c r="P32" s="5"/>
      <c r="Q32" s="5"/>
      <c r="R32" s="5"/>
      <c r="S32" s="5"/>
      <c r="T32" s="5"/>
      <c r="U32" s="5"/>
    </row>
    <row r="33" spans="1:21" s="9" customFormat="1" ht="31.5">
      <c r="A33" s="17" t="s">
        <v>84</v>
      </c>
      <c r="B33" s="63" t="s">
        <v>47</v>
      </c>
      <c r="C33" s="48">
        <f>C34</f>
        <v>72000</v>
      </c>
      <c r="D33" s="48">
        <f>D34</f>
        <v>74000</v>
      </c>
      <c r="E33" s="5"/>
      <c r="F33" s="5"/>
      <c r="G33" s="5"/>
      <c r="H33" s="5"/>
      <c r="I33" s="5"/>
      <c r="J33" s="5"/>
      <c r="K33" s="5"/>
      <c r="L33" s="5"/>
      <c r="M33" s="5"/>
      <c r="N33" s="5"/>
      <c r="O33" s="5"/>
      <c r="P33" s="5"/>
      <c r="Q33" s="5"/>
      <c r="R33" s="5"/>
      <c r="S33" s="5"/>
      <c r="T33" s="5"/>
      <c r="U33" s="5"/>
    </row>
    <row r="34" spans="1:21" s="9" customFormat="1" ht="31.5">
      <c r="A34" s="12" t="s">
        <v>83</v>
      </c>
      <c r="B34" s="65" t="s">
        <v>48</v>
      </c>
      <c r="C34" s="49">
        <v>72000</v>
      </c>
      <c r="D34" s="49">
        <v>74000</v>
      </c>
      <c r="E34" s="5"/>
      <c r="F34" s="5"/>
      <c r="G34" s="5"/>
      <c r="H34" s="5"/>
      <c r="I34" s="5"/>
      <c r="J34" s="5"/>
      <c r="K34" s="5"/>
      <c r="L34" s="5"/>
      <c r="M34" s="5"/>
      <c r="N34" s="5"/>
      <c r="O34" s="5"/>
      <c r="P34" s="5"/>
      <c r="Q34" s="5"/>
      <c r="R34" s="5"/>
      <c r="S34" s="5"/>
      <c r="T34" s="5"/>
      <c r="U34" s="5"/>
    </row>
    <row r="35" spans="1:21" s="9" customFormat="1" ht="15.75">
      <c r="A35" s="18" t="s">
        <v>59</v>
      </c>
      <c r="B35" s="63" t="s">
        <v>60</v>
      </c>
      <c r="C35" s="48">
        <f>C36+C38</f>
        <v>5000</v>
      </c>
      <c r="D35" s="48">
        <f>D36+D38</f>
        <v>5000</v>
      </c>
      <c r="E35" s="5"/>
      <c r="F35" s="5"/>
      <c r="G35" s="5"/>
      <c r="H35" s="5"/>
      <c r="I35" s="5"/>
      <c r="J35" s="5"/>
      <c r="K35" s="5"/>
      <c r="L35" s="5"/>
      <c r="M35" s="5"/>
      <c r="N35" s="5"/>
      <c r="O35" s="5"/>
      <c r="P35" s="5"/>
      <c r="Q35" s="5"/>
      <c r="R35" s="5"/>
      <c r="S35" s="5"/>
      <c r="T35" s="5"/>
      <c r="U35" s="5"/>
    </row>
    <row r="36" spans="1:21" s="9" customFormat="1" ht="15.75">
      <c r="A36" s="18" t="s">
        <v>81</v>
      </c>
      <c r="B36" s="63" t="s">
        <v>58</v>
      </c>
      <c r="C36" s="49">
        <f>C37</f>
        <v>4000</v>
      </c>
      <c r="D36" s="49">
        <f>D37</f>
        <v>4000</v>
      </c>
      <c r="E36" s="5"/>
      <c r="F36" s="5"/>
      <c r="G36" s="5"/>
      <c r="H36" s="5"/>
      <c r="I36" s="5"/>
      <c r="J36" s="5"/>
      <c r="K36" s="5"/>
      <c r="L36" s="5"/>
      <c r="M36" s="5"/>
      <c r="N36" s="5"/>
      <c r="O36" s="5"/>
      <c r="P36" s="5"/>
      <c r="Q36" s="5"/>
      <c r="R36" s="5"/>
      <c r="S36" s="5"/>
      <c r="T36" s="5"/>
      <c r="U36" s="5"/>
    </row>
    <row r="37" spans="1:21" s="9" customFormat="1" ht="47.25">
      <c r="A37" s="12" t="s">
        <v>82</v>
      </c>
      <c r="B37" s="65" t="s">
        <v>57</v>
      </c>
      <c r="C37" s="49">
        <v>4000</v>
      </c>
      <c r="D37" s="49">
        <v>4000</v>
      </c>
      <c r="E37" s="5"/>
      <c r="F37" s="5"/>
      <c r="G37" s="5"/>
      <c r="H37" s="5"/>
      <c r="I37" s="5"/>
      <c r="J37" s="5"/>
      <c r="K37" s="5"/>
      <c r="L37" s="5"/>
      <c r="M37" s="5"/>
      <c r="N37" s="5"/>
      <c r="O37" s="5"/>
      <c r="P37" s="5"/>
      <c r="Q37" s="5"/>
      <c r="R37" s="5"/>
      <c r="S37" s="5"/>
      <c r="T37" s="5"/>
      <c r="U37" s="5"/>
    </row>
    <row r="38" spans="1:21" s="9" customFormat="1" ht="15.75">
      <c r="A38" s="17" t="s">
        <v>100</v>
      </c>
      <c r="B38" s="63" t="s">
        <v>101</v>
      </c>
      <c r="C38" s="48">
        <f>C39</f>
        <v>1000</v>
      </c>
      <c r="D38" s="48">
        <f>D39</f>
        <v>1000</v>
      </c>
      <c r="E38" s="5"/>
      <c r="F38" s="5"/>
      <c r="G38" s="5"/>
      <c r="H38" s="5"/>
      <c r="I38" s="5"/>
      <c r="J38" s="5"/>
      <c r="K38" s="5"/>
      <c r="L38" s="5"/>
      <c r="M38" s="5"/>
      <c r="N38" s="5"/>
      <c r="O38" s="5"/>
      <c r="P38" s="5"/>
      <c r="Q38" s="5"/>
      <c r="R38" s="5"/>
      <c r="S38" s="5"/>
      <c r="T38" s="5"/>
      <c r="U38" s="5"/>
    </row>
    <row r="39" spans="1:21" s="1" customFormat="1" ht="15.75">
      <c r="A39" s="12" t="s">
        <v>108</v>
      </c>
      <c r="B39" s="65" t="s">
        <v>99</v>
      </c>
      <c r="C39" s="49">
        <f>C40</f>
        <v>1000</v>
      </c>
      <c r="D39" s="49">
        <f>D40</f>
        <v>1000</v>
      </c>
      <c r="E39" s="3"/>
      <c r="F39" s="3"/>
      <c r="G39" s="3"/>
      <c r="H39" s="3"/>
      <c r="I39" s="3"/>
      <c r="J39" s="3"/>
      <c r="K39" s="3"/>
      <c r="L39" s="3"/>
      <c r="M39" s="3"/>
      <c r="N39" s="3"/>
      <c r="O39" s="3"/>
      <c r="P39" s="3"/>
      <c r="Q39" s="3"/>
      <c r="R39" s="3"/>
      <c r="S39" s="3"/>
      <c r="T39" s="3"/>
      <c r="U39" s="3"/>
    </row>
    <row r="40" spans="1:21" s="9" customFormat="1" ht="31.5">
      <c r="A40" s="12" t="s">
        <v>98</v>
      </c>
      <c r="B40" s="65" t="s">
        <v>95</v>
      </c>
      <c r="C40" s="49">
        <v>1000</v>
      </c>
      <c r="D40" s="49">
        <v>1000</v>
      </c>
      <c r="E40" s="5"/>
      <c r="F40" s="5"/>
      <c r="G40" s="5"/>
      <c r="H40" s="5"/>
      <c r="I40" s="5"/>
      <c r="J40" s="5"/>
      <c r="K40" s="5"/>
      <c r="L40" s="5"/>
      <c r="M40" s="5"/>
      <c r="N40" s="5"/>
      <c r="O40" s="5"/>
      <c r="P40" s="5"/>
      <c r="Q40" s="5"/>
      <c r="R40" s="5"/>
      <c r="S40" s="5"/>
      <c r="T40" s="5"/>
      <c r="U40" s="5"/>
    </row>
    <row r="41" spans="1:21" s="9" customFormat="1" ht="15.75">
      <c r="A41" s="17" t="s">
        <v>16</v>
      </c>
      <c r="B41" s="63" t="s">
        <v>28</v>
      </c>
      <c r="C41" s="48">
        <f>C42</f>
        <v>164000</v>
      </c>
      <c r="D41" s="48">
        <f>D42</f>
        <v>168000</v>
      </c>
      <c r="E41" s="5"/>
      <c r="F41" s="5"/>
      <c r="G41" s="5"/>
      <c r="H41" s="5"/>
      <c r="I41" s="5"/>
      <c r="J41" s="5"/>
      <c r="K41" s="5"/>
      <c r="L41" s="5"/>
      <c r="M41" s="5"/>
      <c r="N41" s="5"/>
      <c r="O41" s="5"/>
      <c r="P41" s="5"/>
      <c r="Q41" s="5"/>
      <c r="R41" s="5"/>
      <c r="S41" s="5"/>
      <c r="T41" s="5"/>
      <c r="U41" s="5"/>
    </row>
    <row r="42" spans="1:4" ht="31.5">
      <c r="A42" s="17" t="s">
        <v>80</v>
      </c>
      <c r="B42" s="63" t="s">
        <v>17</v>
      </c>
      <c r="C42" s="48">
        <f>C43</f>
        <v>164000</v>
      </c>
      <c r="D42" s="48">
        <f>D43</f>
        <v>168000</v>
      </c>
    </row>
    <row r="43" spans="1:4" ht="47.25">
      <c r="A43" s="12" t="s">
        <v>18</v>
      </c>
      <c r="B43" s="65" t="s">
        <v>2</v>
      </c>
      <c r="C43" s="49">
        <v>164000</v>
      </c>
      <c r="D43" s="49">
        <v>168000</v>
      </c>
    </row>
    <row r="44" spans="1:21" s="1" customFormat="1" ht="15.75">
      <c r="A44" s="17" t="s">
        <v>36</v>
      </c>
      <c r="B44" s="63"/>
      <c r="C44" s="48">
        <f>C45+C55+C53</f>
        <v>4555500</v>
      </c>
      <c r="D44" s="48">
        <f>D45+D55+D53</f>
        <v>4605500</v>
      </c>
      <c r="E44" s="3"/>
      <c r="F44" s="3"/>
      <c r="G44" s="3"/>
      <c r="H44" s="3"/>
      <c r="I44" s="3"/>
      <c r="J44" s="3"/>
      <c r="K44" s="3"/>
      <c r="L44" s="3"/>
      <c r="M44" s="3"/>
      <c r="N44" s="3"/>
      <c r="O44" s="3"/>
      <c r="P44" s="3"/>
      <c r="Q44" s="3"/>
      <c r="R44" s="3"/>
      <c r="S44" s="3"/>
      <c r="T44" s="3"/>
      <c r="U44" s="3"/>
    </row>
    <row r="45" spans="1:4" ht="47.25">
      <c r="A45" s="17" t="s">
        <v>30</v>
      </c>
      <c r="B45" s="63" t="s">
        <v>29</v>
      </c>
      <c r="C45" s="48">
        <f>C46+C50</f>
        <v>4510500</v>
      </c>
      <c r="D45" s="48">
        <f>D46+D50</f>
        <v>4560500</v>
      </c>
    </row>
    <row r="46" spans="1:4" ht="94.5">
      <c r="A46" s="12" t="s">
        <v>79</v>
      </c>
      <c r="B46" s="63" t="s">
        <v>42</v>
      </c>
      <c r="C46" s="48">
        <f>C48+C47+C49</f>
        <v>3910500</v>
      </c>
      <c r="D46" s="48">
        <f>D48+D47+D49</f>
        <v>3960500</v>
      </c>
    </row>
    <row r="47" spans="1:4" ht="78.75">
      <c r="A47" s="12" t="s">
        <v>40</v>
      </c>
      <c r="B47" s="65" t="s">
        <v>39</v>
      </c>
      <c r="C47" s="49">
        <v>10000</v>
      </c>
      <c r="D47" s="49">
        <v>10000</v>
      </c>
    </row>
    <row r="48" spans="1:21" s="1" customFormat="1" ht="78.75">
      <c r="A48" s="12" t="s">
        <v>7</v>
      </c>
      <c r="B48" s="65" t="s">
        <v>3</v>
      </c>
      <c r="C48" s="49">
        <v>500</v>
      </c>
      <c r="D48" s="49">
        <v>500</v>
      </c>
      <c r="E48" s="3"/>
      <c r="F48" s="3"/>
      <c r="G48" s="3"/>
      <c r="H48" s="3"/>
      <c r="I48" s="3"/>
      <c r="J48" s="3"/>
      <c r="K48" s="3"/>
      <c r="L48" s="3"/>
      <c r="M48" s="3"/>
      <c r="N48" s="3"/>
      <c r="O48" s="3"/>
      <c r="P48" s="3"/>
      <c r="Q48" s="3"/>
      <c r="R48" s="3"/>
      <c r="S48" s="3"/>
      <c r="T48" s="3"/>
      <c r="U48" s="3"/>
    </row>
    <row r="49" spans="1:4" ht="31.5">
      <c r="A49" s="12" t="s">
        <v>109</v>
      </c>
      <c r="B49" s="65" t="s">
        <v>110</v>
      </c>
      <c r="C49" s="49">
        <v>3900000</v>
      </c>
      <c r="D49" s="49">
        <v>3950000</v>
      </c>
    </row>
    <row r="50" spans="1:21" s="1" customFormat="1" ht="80.25" customHeight="1">
      <c r="A50" s="17" t="s">
        <v>78</v>
      </c>
      <c r="B50" s="63" t="s">
        <v>53</v>
      </c>
      <c r="C50" s="48">
        <f>C51</f>
        <v>600000</v>
      </c>
      <c r="D50" s="48">
        <f>D51</f>
        <v>600000</v>
      </c>
      <c r="E50" s="3"/>
      <c r="F50" s="3"/>
      <c r="G50" s="3"/>
      <c r="H50" s="3"/>
      <c r="I50" s="3"/>
      <c r="J50" s="3"/>
      <c r="K50" s="3"/>
      <c r="L50" s="3"/>
      <c r="M50" s="3"/>
      <c r="N50" s="3"/>
      <c r="O50" s="3"/>
      <c r="P50" s="3"/>
      <c r="Q50" s="3"/>
      <c r="R50" s="3"/>
      <c r="S50" s="3"/>
      <c r="T50" s="3"/>
      <c r="U50" s="3"/>
    </row>
    <row r="51" spans="1:21" s="11" customFormat="1" ht="94.5">
      <c r="A51" s="17" t="s">
        <v>54</v>
      </c>
      <c r="B51" s="63" t="s">
        <v>55</v>
      </c>
      <c r="C51" s="48">
        <f>C52</f>
        <v>600000</v>
      </c>
      <c r="D51" s="48">
        <f>D52</f>
        <v>600000</v>
      </c>
      <c r="E51" s="10"/>
      <c r="F51" s="10"/>
      <c r="G51" s="10"/>
      <c r="H51" s="10"/>
      <c r="I51" s="10"/>
      <c r="J51" s="10"/>
      <c r="K51" s="10"/>
      <c r="L51" s="10"/>
      <c r="M51" s="10"/>
      <c r="N51" s="10"/>
      <c r="O51" s="10"/>
      <c r="P51" s="10"/>
      <c r="Q51" s="10"/>
      <c r="R51" s="10"/>
      <c r="S51" s="10"/>
      <c r="T51" s="10"/>
      <c r="U51" s="10"/>
    </row>
    <row r="52" spans="1:21" s="11" customFormat="1" ht="78.75">
      <c r="A52" s="12" t="s">
        <v>77</v>
      </c>
      <c r="B52" s="65" t="s">
        <v>56</v>
      </c>
      <c r="C52" s="49">
        <v>600000</v>
      </c>
      <c r="D52" s="49">
        <v>600000</v>
      </c>
      <c r="E52" s="10"/>
      <c r="F52" s="10"/>
      <c r="G52" s="10"/>
      <c r="H52" s="10"/>
      <c r="I52" s="10"/>
      <c r="J52" s="10"/>
      <c r="K52" s="10"/>
      <c r="L52" s="10"/>
      <c r="M52" s="10"/>
      <c r="N52" s="10"/>
      <c r="O52" s="10"/>
      <c r="P52" s="10"/>
      <c r="Q52" s="10"/>
      <c r="R52" s="10"/>
      <c r="S52" s="10"/>
      <c r="T52" s="10"/>
      <c r="U52" s="10"/>
    </row>
    <row r="53" spans="1:21" s="11" customFormat="1" ht="31.5">
      <c r="A53" s="17" t="s">
        <v>32</v>
      </c>
      <c r="B53" s="63" t="s">
        <v>31</v>
      </c>
      <c r="C53" s="48">
        <f>C54</f>
        <v>30000</v>
      </c>
      <c r="D53" s="48">
        <f>D54</f>
        <v>30000</v>
      </c>
      <c r="E53" s="10"/>
      <c r="F53" s="10"/>
      <c r="G53" s="10"/>
      <c r="H53" s="10"/>
      <c r="I53" s="10"/>
      <c r="J53" s="10"/>
      <c r="K53" s="10"/>
      <c r="L53" s="10"/>
      <c r="M53" s="10"/>
      <c r="N53" s="10"/>
      <c r="O53" s="10"/>
      <c r="P53" s="10"/>
      <c r="Q53" s="10"/>
      <c r="R53" s="10"/>
      <c r="S53" s="10"/>
      <c r="T53" s="10"/>
      <c r="U53" s="10"/>
    </row>
    <row r="54" spans="1:21" s="1" customFormat="1" ht="15.75">
      <c r="A54" s="12" t="s">
        <v>92</v>
      </c>
      <c r="B54" s="65" t="s">
        <v>91</v>
      </c>
      <c r="C54" s="49">
        <v>30000</v>
      </c>
      <c r="D54" s="49">
        <v>30000</v>
      </c>
      <c r="E54" s="3"/>
      <c r="F54" s="3"/>
      <c r="G54" s="3"/>
      <c r="H54" s="3"/>
      <c r="I54" s="3"/>
      <c r="J54" s="3"/>
      <c r="K54" s="3"/>
      <c r="L54" s="3"/>
      <c r="M54" s="3"/>
      <c r="N54" s="3"/>
      <c r="O54" s="3"/>
      <c r="P54" s="3"/>
      <c r="Q54" s="3"/>
      <c r="R54" s="3"/>
      <c r="S54" s="3"/>
      <c r="T54" s="3"/>
      <c r="U54" s="3"/>
    </row>
    <row r="55" spans="1:21" s="1" customFormat="1" ht="15.75">
      <c r="A55" s="18" t="s">
        <v>34</v>
      </c>
      <c r="B55" s="63" t="s">
        <v>33</v>
      </c>
      <c r="C55" s="48">
        <f>C56+C58</f>
        <v>15000</v>
      </c>
      <c r="D55" s="48">
        <f>D56+D58</f>
        <v>15000</v>
      </c>
      <c r="E55" s="3"/>
      <c r="F55" s="3"/>
      <c r="G55" s="3"/>
      <c r="H55" s="3"/>
      <c r="I55" s="3"/>
      <c r="J55" s="3"/>
      <c r="K55" s="3"/>
      <c r="L55" s="3"/>
      <c r="M55" s="3"/>
      <c r="N55" s="3"/>
      <c r="O55" s="3"/>
      <c r="P55" s="3"/>
      <c r="Q55" s="3"/>
      <c r="R55" s="3"/>
      <c r="S55" s="3"/>
      <c r="T55" s="3"/>
      <c r="U55" s="3"/>
    </row>
    <row r="56" spans="1:21" s="1" customFormat="1" ht="31.5">
      <c r="A56" s="17" t="s">
        <v>62</v>
      </c>
      <c r="B56" s="63" t="s">
        <v>63</v>
      </c>
      <c r="C56" s="48">
        <f>C57</f>
        <v>12000</v>
      </c>
      <c r="D56" s="48">
        <f>D57</f>
        <v>12000</v>
      </c>
      <c r="E56" s="3"/>
      <c r="F56" s="3"/>
      <c r="G56" s="3"/>
      <c r="H56" s="3"/>
      <c r="I56" s="3"/>
      <c r="J56" s="3"/>
      <c r="K56" s="3"/>
      <c r="L56" s="3"/>
      <c r="M56" s="3"/>
      <c r="N56" s="3"/>
      <c r="O56" s="3"/>
      <c r="P56" s="3"/>
      <c r="Q56" s="3"/>
      <c r="R56" s="3"/>
      <c r="S56" s="3"/>
      <c r="T56" s="3"/>
      <c r="U56" s="3"/>
    </row>
    <row r="57" spans="1:21" s="1" customFormat="1" ht="78.75">
      <c r="A57" s="17" t="s">
        <v>162</v>
      </c>
      <c r="B57" s="63" t="s">
        <v>163</v>
      </c>
      <c r="C57" s="48">
        <v>12000</v>
      </c>
      <c r="D57" s="48">
        <v>12000</v>
      </c>
      <c r="E57" s="3"/>
      <c r="F57" s="3"/>
      <c r="G57" s="3"/>
      <c r="H57" s="3"/>
      <c r="I57" s="3"/>
      <c r="J57" s="3"/>
      <c r="K57" s="3"/>
      <c r="L57" s="3"/>
      <c r="M57" s="3"/>
      <c r="N57" s="3"/>
      <c r="O57" s="3"/>
      <c r="P57" s="3"/>
      <c r="Q57" s="3"/>
      <c r="R57" s="3"/>
      <c r="S57" s="3"/>
      <c r="T57" s="3"/>
      <c r="U57" s="3"/>
    </row>
    <row r="58" spans="1:21" s="1" customFormat="1" ht="63">
      <c r="A58" s="17" t="s">
        <v>64</v>
      </c>
      <c r="B58" s="63" t="s">
        <v>65</v>
      </c>
      <c r="C58" s="48">
        <v>3000</v>
      </c>
      <c r="D58" s="48">
        <v>3000</v>
      </c>
      <c r="E58" s="3"/>
      <c r="F58" s="3"/>
      <c r="G58" s="3"/>
      <c r="H58" s="3"/>
      <c r="I58" s="3"/>
      <c r="J58" s="3"/>
      <c r="K58" s="3"/>
      <c r="L58" s="3"/>
      <c r="M58" s="3"/>
      <c r="N58" s="3"/>
      <c r="O58" s="3"/>
      <c r="P58" s="3"/>
      <c r="Q58" s="3"/>
      <c r="R58" s="3"/>
      <c r="S58" s="3"/>
      <c r="T58" s="3"/>
      <c r="U58" s="3"/>
    </row>
    <row r="59" spans="1:21" s="1" customFormat="1" ht="15.75">
      <c r="A59" s="17" t="s">
        <v>37</v>
      </c>
      <c r="B59" s="65"/>
      <c r="C59" s="48">
        <f>C11</f>
        <v>138612344.6</v>
      </c>
      <c r="D59" s="48">
        <f>D11</f>
        <v>142187408.6</v>
      </c>
      <c r="E59" s="3"/>
      <c r="F59" s="3"/>
      <c r="G59" s="3"/>
      <c r="H59" s="3"/>
      <c r="I59" s="3"/>
      <c r="J59" s="3"/>
      <c r="K59" s="3"/>
      <c r="L59" s="3"/>
      <c r="M59" s="3"/>
      <c r="N59" s="3"/>
      <c r="O59" s="3"/>
      <c r="P59" s="3"/>
      <c r="Q59" s="3"/>
      <c r="R59" s="3"/>
      <c r="S59" s="3"/>
      <c r="T59" s="3"/>
      <c r="U59" s="3"/>
    </row>
    <row r="60" spans="1:4" ht="15.75">
      <c r="A60" s="17" t="s">
        <v>76</v>
      </c>
      <c r="B60" s="63" t="s">
        <v>35</v>
      </c>
      <c r="C60" s="48">
        <f>C61</f>
        <v>215102900.5</v>
      </c>
      <c r="D60" s="48">
        <f>D61</f>
        <v>215141498.6</v>
      </c>
    </row>
    <row r="61" spans="1:4" ht="47.25">
      <c r="A61" s="17" t="s">
        <v>75</v>
      </c>
      <c r="B61" s="63" t="s">
        <v>0</v>
      </c>
      <c r="C61" s="48">
        <f>C62+C74+C67</f>
        <v>215102900.5</v>
      </c>
      <c r="D61" s="48">
        <f>D62+D74+D67</f>
        <v>215141498.6</v>
      </c>
    </row>
    <row r="62" spans="1:4" ht="31.5">
      <c r="A62" s="17" t="s">
        <v>93</v>
      </c>
      <c r="B62" s="63" t="s">
        <v>150</v>
      </c>
      <c r="C62" s="48">
        <f>C63+C65</f>
        <v>84513900</v>
      </c>
      <c r="D62" s="48">
        <f>D63+D65</f>
        <v>82962900</v>
      </c>
    </row>
    <row r="63" spans="1:4" ht="15.75">
      <c r="A63" s="17" t="s">
        <v>10</v>
      </c>
      <c r="B63" s="63" t="s">
        <v>132</v>
      </c>
      <c r="C63" s="48">
        <f>C64</f>
        <v>2021900</v>
      </c>
      <c r="D63" s="48">
        <f>D64</f>
        <v>2021900</v>
      </c>
    </row>
    <row r="64" spans="1:4" ht="31.5">
      <c r="A64" s="12" t="s">
        <v>74</v>
      </c>
      <c r="B64" s="65" t="s">
        <v>133</v>
      </c>
      <c r="C64" s="49">
        <v>2021900</v>
      </c>
      <c r="D64" s="49">
        <v>2021900</v>
      </c>
    </row>
    <row r="65" spans="1:4" ht="47.25">
      <c r="A65" s="17" t="s">
        <v>73</v>
      </c>
      <c r="B65" s="63" t="s">
        <v>134</v>
      </c>
      <c r="C65" s="48">
        <f>C66</f>
        <v>82492000</v>
      </c>
      <c r="D65" s="48">
        <f>D66</f>
        <v>80941000</v>
      </c>
    </row>
    <row r="66" spans="1:4" ht="47.25">
      <c r="A66" s="12" t="s">
        <v>72</v>
      </c>
      <c r="B66" s="65" t="s">
        <v>135</v>
      </c>
      <c r="C66" s="49">
        <v>82492000</v>
      </c>
      <c r="D66" s="49">
        <v>80941000</v>
      </c>
    </row>
    <row r="67" spans="1:4" ht="34.5" customHeight="1">
      <c r="A67" s="17" t="s">
        <v>68</v>
      </c>
      <c r="B67" s="63" t="s">
        <v>136</v>
      </c>
      <c r="C67" s="48">
        <f>C68</f>
        <v>5368042</v>
      </c>
      <c r="D67" s="48">
        <f>D68</f>
        <v>6514542</v>
      </c>
    </row>
    <row r="68" spans="1:4" ht="15.75">
      <c r="A68" s="17" t="s">
        <v>11</v>
      </c>
      <c r="B68" s="63" t="s">
        <v>137</v>
      </c>
      <c r="C68" s="48">
        <f>C69</f>
        <v>5368042</v>
      </c>
      <c r="D68" s="48">
        <f>D69</f>
        <v>6514542</v>
      </c>
    </row>
    <row r="69" spans="1:4" ht="15.75">
      <c r="A69" s="12" t="s">
        <v>9</v>
      </c>
      <c r="B69" s="65" t="s">
        <v>138</v>
      </c>
      <c r="C69" s="49">
        <f>C70+C71+C73+C72</f>
        <v>5368042</v>
      </c>
      <c r="D69" s="49">
        <f>D70+D71+D73+D72</f>
        <v>6514542</v>
      </c>
    </row>
    <row r="70" spans="1:4" ht="78.75">
      <c r="A70" s="12" t="s">
        <v>161</v>
      </c>
      <c r="B70" s="65" t="s">
        <v>138</v>
      </c>
      <c r="C70" s="49">
        <v>184800</v>
      </c>
      <c r="D70" s="49">
        <v>185500</v>
      </c>
    </row>
    <row r="71" spans="1:4" ht="63">
      <c r="A71" s="12" t="s">
        <v>129</v>
      </c>
      <c r="B71" s="65" t="s">
        <v>138</v>
      </c>
      <c r="C71" s="49">
        <v>13042</v>
      </c>
      <c r="D71" s="49">
        <v>13042</v>
      </c>
    </row>
    <row r="72" spans="1:4" ht="31.5">
      <c r="A72" s="12" t="s">
        <v>131</v>
      </c>
      <c r="B72" s="65" t="s">
        <v>138</v>
      </c>
      <c r="C72" s="49">
        <v>294000</v>
      </c>
      <c r="D72" s="49">
        <v>294000</v>
      </c>
    </row>
    <row r="73" spans="1:4" ht="63">
      <c r="A73" s="12" t="s">
        <v>130</v>
      </c>
      <c r="B73" s="65" t="s">
        <v>138</v>
      </c>
      <c r="C73" s="49">
        <v>4876200</v>
      </c>
      <c r="D73" s="49">
        <v>6022000</v>
      </c>
    </row>
    <row r="74" spans="1:21" s="1" customFormat="1" ht="31.5">
      <c r="A74" s="17" t="s">
        <v>94</v>
      </c>
      <c r="B74" s="63" t="s">
        <v>139</v>
      </c>
      <c r="C74" s="48">
        <f>C75+C77+C84+C79+C81</f>
        <v>125220958.5</v>
      </c>
      <c r="D74" s="48">
        <f>D75+D77+D84+D79+D81</f>
        <v>125664056.6</v>
      </c>
      <c r="E74" s="3"/>
      <c r="F74" s="3"/>
      <c r="G74" s="3"/>
      <c r="H74" s="3"/>
      <c r="I74" s="3"/>
      <c r="J74" s="3"/>
      <c r="K74" s="3"/>
      <c r="L74" s="3"/>
      <c r="M74" s="3"/>
      <c r="N74" s="3"/>
      <c r="O74" s="3"/>
      <c r="P74" s="3"/>
      <c r="Q74" s="3"/>
      <c r="R74" s="3"/>
      <c r="S74" s="3"/>
      <c r="T74" s="3"/>
      <c r="U74" s="3"/>
    </row>
    <row r="75" spans="1:21" s="1" customFormat="1" ht="31.5">
      <c r="A75" s="17" t="s">
        <v>12</v>
      </c>
      <c r="B75" s="63" t="s">
        <v>141</v>
      </c>
      <c r="C75" s="48">
        <f>C76</f>
        <v>616400</v>
      </c>
      <c r="D75" s="48">
        <f>D76</f>
        <v>616200</v>
      </c>
      <c r="E75" s="3"/>
      <c r="F75" s="3"/>
      <c r="G75" s="3"/>
      <c r="H75" s="3"/>
      <c r="I75" s="3"/>
      <c r="J75" s="3"/>
      <c r="K75" s="3"/>
      <c r="L75" s="3"/>
      <c r="M75" s="3"/>
      <c r="N75" s="3"/>
      <c r="O75" s="3"/>
      <c r="P75" s="3"/>
      <c r="Q75" s="3"/>
      <c r="R75" s="3"/>
      <c r="S75" s="3"/>
      <c r="T75" s="3"/>
      <c r="U75" s="3"/>
    </row>
    <row r="76" spans="1:4" s="70" customFormat="1" ht="31.5">
      <c r="A76" s="77" t="s">
        <v>104</v>
      </c>
      <c r="B76" s="65" t="s">
        <v>140</v>
      </c>
      <c r="C76" s="49">
        <v>616400</v>
      </c>
      <c r="D76" s="49">
        <v>616200</v>
      </c>
    </row>
    <row r="77" spans="1:21" s="9" customFormat="1" ht="33" customHeight="1">
      <c r="A77" s="17" t="s">
        <v>102</v>
      </c>
      <c r="B77" s="63" t="s">
        <v>142</v>
      </c>
      <c r="C77" s="48">
        <f>C78</f>
        <v>292400</v>
      </c>
      <c r="D77" s="48">
        <f>D78</f>
        <v>292400</v>
      </c>
      <c r="E77" s="5"/>
      <c r="F77" s="5"/>
      <c r="G77" s="5"/>
      <c r="H77" s="5"/>
      <c r="I77" s="5"/>
      <c r="J77" s="5"/>
      <c r="K77" s="5"/>
      <c r="L77" s="5"/>
      <c r="M77" s="5"/>
      <c r="N77" s="5"/>
      <c r="O77" s="5"/>
      <c r="P77" s="5"/>
      <c r="Q77" s="5"/>
      <c r="R77" s="5"/>
      <c r="S77" s="5"/>
      <c r="T77" s="5"/>
      <c r="U77" s="5"/>
    </row>
    <row r="78" spans="1:21" s="8" customFormat="1" ht="47.25">
      <c r="A78" s="12" t="s">
        <v>103</v>
      </c>
      <c r="B78" s="65" t="s">
        <v>143</v>
      </c>
      <c r="C78" s="49">
        <v>292400</v>
      </c>
      <c r="D78" s="49">
        <v>292400</v>
      </c>
      <c r="E78" s="7"/>
      <c r="F78" s="7"/>
      <c r="G78" s="7"/>
      <c r="H78" s="7"/>
      <c r="I78" s="7"/>
      <c r="J78" s="7"/>
      <c r="K78" s="7"/>
      <c r="L78" s="7"/>
      <c r="M78" s="7"/>
      <c r="N78" s="7"/>
      <c r="O78" s="7"/>
      <c r="P78" s="7"/>
      <c r="Q78" s="7"/>
      <c r="R78" s="7"/>
      <c r="S78" s="7"/>
      <c r="T78" s="7"/>
      <c r="U78" s="7"/>
    </row>
    <row r="79" spans="1:21" s="66" customFormat="1" ht="47.25">
      <c r="A79" s="17" t="s">
        <v>71</v>
      </c>
      <c r="B79" s="63" t="s">
        <v>144</v>
      </c>
      <c r="C79" s="48">
        <f>C80</f>
        <v>4158100</v>
      </c>
      <c r="D79" s="48">
        <f>D80</f>
        <v>4158100</v>
      </c>
      <c r="E79" s="6"/>
      <c r="F79" s="6"/>
      <c r="G79" s="6"/>
      <c r="H79" s="6"/>
      <c r="I79" s="6"/>
      <c r="J79" s="6"/>
      <c r="K79" s="6"/>
      <c r="L79" s="6"/>
      <c r="M79" s="6"/>
      <c r="N79" s="6"/>
      <c r="O79" s="6"/>
      <c r="P79" s="6"/>
      <c r="Q79" s="6"/>
      <c r="R79" s="6"/>
      <c r="S79" s="6"/>
      <c r="T79" s="6"/>
      <c r="U79" s="6"/>
    </row>
    <row r="80" spans="1:21" s="66" customFormat="1" ht="47.25" customHeight="1">
      <c r="A80" s="12" t="s">
        <v>105</v>
      </c>
      <c r="B80" s="65" t="s">
        <v>145</v>
      </c>
      <c r="C80" s="49">
        <v>4158100</v>
      </c>
      <c r="D80" s="49">
        <v>4158100</v>
      </c>
      <c r="E80" s="6"/>
      <c r="F80" s="6"/>
      <c r="G80" s="6"/>
      <c r="H80" s="6"/>
      <c r="I80" s="6"/>
      <c r="J80" s="6"/>
      <c r="K80" s="6"/>
      <c r="L80" s="6"/>
      <c r="M80" s="6"/>
      <c r="N80" s="6"/>
      <c r="O80" s="6"/>
      <c r="P80" s="6"/>
      <c r="Q80" s="6"/>
      <c r="R80" s="6"/>
      <c r="S80" s="6"/>
      <c r="T80" s="6"/>
      <c r="U80" s="6"/>
    </row>
    <row r="81" spans="1:21" s="67" customFormat="1" ht="78.75">
      <c r="A81" s="17" t="s">
        <v>70</v>
      </c>
      <c r="B81" s="63" t="s">
        <v>146</v>
      </c>
      <c r="C81" s="48">
        <f>C82+C83</f>
        <v>2109700</v>
      </c>
      <c r="D81" s="48">
        <f>D82+D83</f>
        <v>2109700</v>
      </c>
      <c r="E81" s="7"/>
      <c r="F81" s="7"/>
      <c r="G81" s="7"/>
      <c r="H81" s="7"/>
      <c r="I81" s="7"/>
      <c r="J81" s="7"/>
      <c r="K81" s="7"/>
      <c r="L81" s="7"/>
      <c r="M81" s="7"/>
      <c r="N81" s="7"/>
      <c r="O81" s="7"/>
      <c r="P81" s="7"/>
      <c r="Q81" s="7"/>
      <c r="R81" s="7"/>
      <c r="S81" s="7"/>
      <c r="T81" s="7"/>
      <c r="U81" s="7"/>
    </row>
    <row r="82" spans="1:4" s="7" customFormat="1" ht="78.75">
      <c r="A82" s="12" t="s">
        <v>106</v>
      </c>
      <c r="B82" s="65" t="s">
        <v>147</v>
      </c>
      <c r="C82" s="49">
        <v>2058200</v>
      </c>
      <c r="D82" s="49">
        <v>2058200</v>
      </c>
    </row>
    <row r="83" spans="1:4" s="7" customFormat="1" ht="110.25">
      <c r="A83" s="12" t="s">
        <v>128</v>
      </c>
      <c r="B83" s="65" t="s">
        <v>147</v>
      </c>
      <c r="C83" s="49">
        <v>51500</v>
      </c>
      <c r="D83" s="49">
        <v>51500</v>
      </c>
    </row>
    <row r="84" spans="1:4" s="7" customFormat="1" ht="15.75">
      <c r="A84" s="17" t="s">
        <v>13</v>
      </c>
      <c r="B84" s="63" t="s">
        <v>148</v>
      </c>
      <c r="C84" s="48">
        <f>C85</f>
        <v>118044358.5</v>
      </c>
      <c r="D84" s="48">
        <f>D85</f>
        <v>118487656.6</v>
      </c>
    </row>
    <row r="85" spans="1:4" s="6" customFormat="1" ht="15.75">
      <c r="A85" s="12" t="s">
        <v>14</v>
      </c>
      <c r="B85" s="65" t="s">
        <v>149</v>
      </c>
      <c r="C85" s="49">
        <f>C86+C87+C88+C89+C90+C91+C92+C93+C94+C95+C96+C97+C98+C99+C100+C101</f>
        <v>118044358.5</v>
      </c>
      <c r="D85" s="49">
        <f>D86+D87+D88+D89+D90+D91+D92+D93+D94+D95+D96+D97+D98+D99+D100+D101</f>
        <v>118487656.6</v>
      </c>
    </row>
    <row r="86" spans="1:4" s="5" customFormat="1" ht="47.25">
      <c r="A86" s="12" t="s">
        <v>112</v>
      </c>
      <c r="B86" s="65" t="s">
        <v>149</v>
      </c>
      <c r="C86" s="49">
        <v>881000</v>
      </c>
      <c r="D86" s="49">
        <v>881000</v>
      </c>
    </row>
    <row r="87" spans="1:4" s="5" customFormat="1" ht="31.5">
      <c r="A87" s="12" t="s">
        <v>113</v>
      </c>
      <c r="B87" s="65" t="s">
        <v>149</v>
      </c>
      <c r="C87" s="49">
        <v>88500</v>
      </c>
      <c r="D87" s="49">
        <v>88500</v>
      </c>
    </row>
    <row r="88" spans="1:4" ht="110.25">
      <c r="A88" s="12" t="s">
        <v>114</v>
      </c>
      <c r="B88" s="65" t="s">
        <v>149</v>
      </c>
      <c r="C88" s="49">
        <v>6000</v>
      </c>
      <c r="D88" s="49">
        <v>6000</v>
      </c>
    </row>
    <row r="89" spans="1:4" ht="94.5">
      <c r="A89" s="12" t="s">
        <v>115</v>
      </c>
      <c r="B89" s="65" t="s">
        <v>149</v>
      </c>
      <c r="C89" s="49">
        <v>3300</v>
      </c>
      <c r="D89" s="49">
        <v>3300</v>
      </c>
    </row>
    <row r="90" spans="1:4" ht="94.5">
      <c r="A90" s="12" t="s">
        <v>116</v>
      </c>
      <c r="B90" s="65" t="s">
        <v>149</v>
      </c>
      <c r="C90" s="49">
        <v>17600</v>
      </c>
      <c r="D90" s="49">
        <v>17600</v>
      </c>
    </row>
    <row r="91" spans="1:4" s="3" customFormat="1" ht="78.75">
      <c r="A91" s="12" t="s">
        <v>117</v>
      </c>
      <c r="B91" s="65" t="s">
        <v>149</v>
      </c>
      <c r="C91" s="49">
        <v>3800</v>
      </c>
      <c r="D91" s="49">
        <v>3800</v>
      </c>
    </row>
    <row r="92" spans="1:4" s="3" customFormat="1" ht="78.75" customHeight="1">
      <c r="A92" s="12" t="s">
        <v>118</v>
      </c>
      <c r="B92" s="65" t="s">
        <v>149</v>
      </c>
      <c r="C92" s="49">
        <v>208500</v>
      </c>
      <c r="D92" s="49">
        <v>208500</v>
      </c>
    </row>
    <row r="93" spans="1:4" s="3" customFormat="1" ht="46.5" customHeight="1">
      <c r="A93" s="12" t="s">
        <v>119</v>
      </c>
      <c r="B93" s="65" t="s">
        <v>149</v>
      </c>
      <c r="C93" s="49">
        <v>59175800</v>
      </c>
      <c r="D93" s="49">
        <v>59175800</v>
      </c>
    </row>
    <row r="94" spans="1:4" s="3" customFormat="1" ht="49.5" customHeight="1">
      <c r="A94" s="12" t="s">
        <v>127</v>
      </c>
      <c r="B94" s="65" t="s">
        <v>149</v>
      </c>
      <c r="C94" s="49">
        <v>44287300</v>
      </c>
      <c r="D94" s="49">
        <v>44287300</v>
      </c>
    </row>
    <row r="95" spans="1:4" ht="47.25">
      <c r="A95" s="12" t="s">
        <v>120</v>
      </c>
      <c r="B95" s="65" t="s">
        <v>149</v>
      </c>
      <c r="C95" s="49">
        <v>1879000</v>
      </c>
      <c r="D95" s="49">
        <v>1879000</v>
      </c>
    </row>
    <row r="96" spans="1:4" ht="78.75">
      <c r="A96" s="12" t="s">
        <v>121</v>
      </c>
      <c r="B96" s="65" t="s">
        <v>149</v>
      </c>
      <c r="C96" s="49">
        <v>67000</v>
      </c>
      <c r="D96" s="49">
        <v>67000</v>
      </c>
    </row>
    <row r="97" spans="1:21" s="1" customFormat="1" ht="78.75">
      <c r="A97" s="12" t="s">
        <v>122</v>
      </c>
      <c r="B97" s="65" t="s">
        <v>149</v>
      </c>
      <c r="C97" s="49">
        <v>10439500</v>
      </c>
      <c r="D97" s="49">
        <v>10878000</v>
      </c>
      <c r="E97" s="3"/>
      <c r="F97" s="3"/>
      <c r="G97" s="3"/>
      <c r="H97" s="3"/>
      <c r="I97" s="3"/>
      <c r="J97" s="3"/>
      <c r="K97" s="3"/>
      <c r="L97" s="3"/>
      <c r="M97" s="3"/>
      <c r="N97" s="3"/>
      <c r="O97" s="3"/>
      <c r="P97" s="3"/>
      <c r="Q97" s="3"/>
      <c r="R97" s="3"/>
      <c r="S97" s="3"/>
      <c r="T97" s="3"/>
      <c r="U97" s="3"/>
    </row>
    <row r="98" spans="1:4" ht="78.75">
      <c r="A98" s="12" t="s">
        <v>123</v>
      </c>
      <c r="B98" s="65" t="s">
        <v>149</v>
      </c>
      <c r="C98" s="49">
        <v>18900</v>
      </c>
      <c r="D98" s="49">
        <v>18900</v>
      </c>
    </row>
    <row r="99" spans="1:21" s="1" customFormat="1" ht="94.5">
      <c r="A99" s="12" t="s">
        <v>124</v>
      </c>
      <c r="B99" s="65" t="s">
        <v>149</v>
      </c>
      <c r="C99" s="49">
        <v>881000</v>
      </c>
      <c r="D99" s="49">
        <v>881000</v>
      </c>
      <c r="E99" s="3"/>
      <c r="F99" s="3"/>
      <c r="G99" s="3"/>
      <c r="H99" s="3"/>
      <c r="I99" s="3"/>
      <c r="J99" s="3"/>
      <c r="K99" s="3"/>
      <c r="L99" s="3"/>
      <c r="M99" s="3"/>
      <c r="N99" s="3"/>
      <c r="O99" s="3"/>
      <c r="P99" s="3"/>
      <c r="Q99" s="3"/>
      <c r="R99" s="3"/>
      <c r="S99" s="3"/>
      <c r="T99" s="3"/>
      <c r="U99" s="3"/>
    </row>
    <row r="100" spans="1:4" ht="47.25">
      <c r="A100" s="12" t="s">
        <v>125</v>
      </c>
      <c r="B100" s="65" t="s">
        <v>149</v>
      </c>
      <c r="C100" s="49">
        <v>69538.5</v>
      </c>
      <c r="D100" s="49">
        <v>74336.6</v>
      </c>
    </row>
    <row r="101" spans="1:4" ht="47.25">
      <c r="A101" s="12" t="s">
        <v>126</v>
      </c>
      <c r="B101" s="65" t="s">
        <v>149</v>
      </c>
      <c r="C101" s="49">
        <v>17620</v>
      </c>
      <c r="D101" s="49">
        <v>17620</v>
      </c>
    </row>
    <row r="102" spans="1:21" s="8" customFormat="1" ht="15.75">
      <c r="A102" s="18" t="s">
        <v>22</v>
      </c>
      <c r="B102" s="68"/>
      <c r="C102" s="48">
        <f>C59+C60</f>
        <v>353715245.1</v>
      </c>
      <c r="D102" s="48">
        <f>D59+D60</f>
        <v>357328907.2</v>
      </c>
      <c r="E102" s="7"/>
      <c r="F102" s="7"/>
      <c r="G102" s="7"/>
      <c r="H102" s="7"/>
      <c r="I102" s="7"/>
      <c r="J102" s="7"/>
      <c r="K102" s="7"/>
      <c r="L102" s="7"/>
      <c r="M102" s="7"/>
      <c r="N102" s="7"/>
      <c r="O102" s="7"/>
      <c r="P102" s="7"/>
      <c r="Q102" s="7"/>
      <c r="R102" s="7"/>
      <c r="S102" s="7"/>
      <c r="T102" s="7"/>
      <c r="U102" s="7"/>
    </row>
    <row r="103" spans="1:4" s="2" customFormat="1" ht="51.75" customHeight="1">
      <c r="A103" s="14"/>
      <c r="B103" s="69"/>
      <c r="C103" s="55"/>
      <c r="D103" s="55"/>
    </row>
    <row r="104" spans="1:4" s="3" customFormat="1" ht="15.75">
      <c r="A104" s="14"/>
      <c r="B104" s="69"/>
      <c r="C104" s="55"/>
      <c r="D104" s="55"/>
    </row>
    <row r="105" spans="1:4" s="2" customFormat="1" ht="57.75" customHeight="1">
      <c r="A105" s="14"/>
      <c r="B105" s="69"/>
      <c r="C105" s="55"/>
      <c r="D105" s="55"/>
    </row>
    <row r="112" spans="1:4" s="2" customFormat="1" ht="15.75">
      <c r="A112" s="14"/>
      <c r="B112" s="69"/>
      <c r="C112" s="55"/>
      <c r="D112" s="55"/>
    </row>
    <row r="114" spans="3:4" ht="15.75">
      <c r="C114" s="70"/>
      <c r="D114" s="70"/>
    </row>
    <row r="115" spans="3:4" ht="15.75">
      <c r="C115" s="70"/>
      <c r="D115" s="70"/>
    </row>
    <row r="116" spans="1:4" s="3" customFormat="1" ht="15.75">
      <c r="A116" s="14"/>
      <c r="B116" s="69"/>
      <c r="C116" s="71"/>
      <c r="D116" s="71"/>
    </row>
    <row r="117" spans="1:4" s="3" customFormat="1" ht="15.75">
      <c r="A117" s="14"/>
      <c r="B117" s="69"/>
      <c r="C117" s="70"/>
      <c r="D117" s="70"/>
    </row>
    <row r="118" spans="1:4" s="5" customFormat="1" ht="15.75">
      <c r="A118" s="14"/>
      <c r="B118" s="69"/>
      <c r="C118" s="71"/>
      <c r="D118" s="71"/>
    </row>
    <row r="119" spans="1:4" s="3" customFormat="1" ht="15.75">
      <c r="A119" s="14"/>
      <c r="B119" s="69"/>
      <c r="C119" s="70"/>
      <c r="D119" s="70"/>
    </row>
    <row r="120" spans="1:4" s="5" customFormat="1" ht="15.75">
      <c r="A120" s="14"/>
      <c r="B120" s="69"/>
      <c r="C120" s="71"/>
      <c r="D120" s="71"/>
    </row>
    <row r="121" spans="1:4" s="3" customFormat="1" ht="15.75">
      <c r="A121" s="14"/>
      <c r="B121" s="69"/>
      <c r="C121" s="71"/>
      <c r="D121" s="71"/>
    </row>
    <row r="122" spans="1:4" s="5" customFormat="1" ht="15.75">
      <c r="A122" s="14"/>
      <c r="B122" s="69"/>
      <c r="C122" s="71"/>
      <c r="D122" s="71"/>
    </row>
    <row r="123" spans="1:4" s="5" customFormat="1" ht="15.75">
      <c r="A123" s="14"/>
      <c r="B123" s="69"/>
      <c r="C123" s="72"/>
      <c r="D123" s="72"/>
    </row>
    <row r="124" spans="1:4" s="5" customFormat="1" ht="15.75">
      <c r="A124" s="14"/>
      <c r="B124" s="69"/>
      <c r="C124" s="55"/>
      <c r="D124" s="55"/>
    </row>
    <row r="125" spans="1:4" s="4" customFormat="1" ht="15.75">
      <c r="A125" s="14"/>
      <c r="B125" s="69"/>
      <c r="C125" s="55"/>
      <c r="D125" s="55"/>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Никишина Н.В</cp:lastModifiedBy>
  <cp:lastPrinted>2017-06-16T11:18:57Z</cp:lastPrinted>
  <dcterms:created xsi:type="dcterms:W3CDTF">2002-10-10T06:25:05Z</dcterms:created>
  <dcterms:modified xsi:type="dcterms:W3CDTF">2017-06-19T08:42:19Z</dcterms:modified>
  <cp:category/>
  <cp:version/>
  <cp:contentType/>
  <cp:contentStatus/>
</cp:coreProperties>
</file>