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3\2 кв\"/>
    </mc:Choice>
  </mc:AlternateContent>
  <bookViews>
    <workbookView xWindow="0" yWindow="0" windowWidth="28800" windowHeight="11985"/>
  </bookViews>
  <sheets>
    <sheet name="Документ" sheetId="1" r:id="rId1"/>
  </sheets>
  <definedNames>
    <definedName name="_xlnm._FilterDatabase" localSheetId="0" hidden="1">Документ!$A$6:$N$51</definedName>
    <definedName name="_xlnm.Print_Titles" localSheetId="0">Документ!$4:$6</definedName>
  </definedNames>
  <calcPr calcId="152511"/>
</workbook>
</file>

<file path=xl/calcChain.xml><?xml version="1.0" encoding="utf-8"?>
<calcChain xmlns="http://schemas.openxmlformats.org/spreadsheetml/2006/main">
  <c r="D46" i="1" l="1"/>
  <c r="D42" i="1"/>
  <c r="D34" i="1"/>
  <c r="D27" i="1"/>
  <c r="D22" i="1"/>
  <c r="D18" i="1"/>
  <c r="D7" i="1"/>
  <c r="C51" i="1" l="1"/>
  <c r="D51" i="1" l="1"/>
  <c r="F51" i="1" l="1"/>
  <c r="F12" i="1"/>
  <c r="F11" i="1"/>
  <c r="F13" i="1"/>
  <c r="E33" i="1" l="1"/>
  <c r="E32" i="1" s="1"/>
  <c r="E48" i="1"/>
  <c r="E47" i="1"/>
  <c r="E50" i="1"/>
  <c r="E49" i="1" s="1"/>
  <c r="E44" i="1"/>
  <c r="E45" i="1"/>
  <c r="E43" i="1"/>
  <c r="E41" i="1"/>
  <c r="E40" i="1" s="1"/>
  <c r="E36" i="1"/>
  <c r="E37" i="1"/>
  <c r="E38" i="1"/>
  <c r="E39" i="1"/>
  <c r="E35" i="1"/>
  <c r="E29" i="1"/>
  <c r="E30" i="1"/>
  <c r="E31" i="1"/>
  <c r="E28" i="1"/>
  <c r="E24" i="1"/>
  <c r="E25" i="1"/>
  <c r="E26" i="1"/>
  <c r="E23" i="1"/>
  <c r="E20" i="1"/>
  <c r="E21" i="1"/>
  <c r="E19" i="1"/>
  <c r="E17" i="1"/>
  <c r="E16" i="1" s="1"/>
  <c r="E13" i="1"/>
  <c r="E14" i="1"/>
  <c r="E15" i="1"/>
  <c r="E9" i="1"/>
  <c r="E10" i="1"/>
  <c r="E8" i="1"/>
  <c r="F41" i="1"/>
  <c r="F39" i="1"/>
  <c r="F17" i="1"/>
  <c r="F47" i="1"/>
  <c r="F31" i="1"/>
  <c r="F19" i="1"/>
  <c r="F24" i="1"/>
  <c r="F36" i="1"/>
  <c r="F8" i="1"/>
  <c r="F42" i="1"/>
  <c r="F15" i="1"/>
  <c r="F20" i="1"/>
  <c r="F23" i="1"/>
  <c r="F37" i="1"/>
  <c r="F48" i="1"/>
  <c r="F9" i="1"/>
  <c r="F10" i="1"/>
  <c r="F30" i="1"/>
  <c r="F22" i="1"/>
  <c r="F7" i="1"/>
  <c r="F34" i="1"/>
  <c r="F29" i="1"/>
  <c r="F16" i="1"/>
  <c r="F46" i="1"/>
  <c r="F27" i="1"/>
  <c r="F18" i="1"/>
  <c r="F26" i="1"/>
  <c r="F43" i="1"/>
  <c r="F45" i="1"/>
  <c r="F38" i="1"/>
  <c r="F28" i="1"/>
  <c r="F35" i="1"/>
  <c r="F44" i="1"/>
  <c r="F40" i="1" l="1"/>
  <c r="E22" i="1"/>
  <c r="E34" i="1"/>
  <c r="E7" i="1"/>
  <c r="E42" i="1"/>
  <c r="E46" i="1"/>
  <c r="E27" i="1"/>
  <c r="E18" i="1"/>
  <c r="F49" i="1"/>
  <c r="F50" i="1"/>
  <c r="E51" i="1" l="1"/>
</calcChain>
</file>

<file path=xl/sharedStrings.xml><?xml version="1.0" encoding="utf-8"?>
<sst xmlns="http://schemas.openxmlformats.org/spreadsheetml/2006/main" count="97" uniqueCount="97">
  <si>
    <t>(рублей)</t>
  </si>
  <si>
    <t>Раздел, подраздел</t>
  </si>
  <si>
    <t>Наименование программы, подпрограммы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</si>
  <si>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</si>
  <si>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</si>
  <si>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</si>
  <si>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</si>
  <si>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</si>
  <si>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</si>
  <si>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</si>
  <si>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</si>
  <si>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0107</t>
  </si>
  <si>
    <t xml:space="preserve">  Обеспечение проведения выборов и референдумов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</si>
  <si>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</si>
  <si>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</si>
  <si>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</si>
  <si>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</si>
  <si>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</si>
  <si>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</si>
  <si>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</si>
  <si>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</si>
  <si>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</si>
  <si>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</si>
  <si>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</si>
  <si>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</si>
  <si>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</si>
  <si>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</si>
  <si>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</si>
  <si>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</si>
  <si>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</si>
  <si>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</si>
  <si>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</si>
  <si>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</si>
  <si>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</si>
  <si>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</si>
  <si>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</si>
  <si>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</si>
  <si>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</si>
  <si>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</si>
  <si>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</si>
  <si>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</si>
  <si>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</si>
  <si>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</si>
  <si>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</si>
  <si>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</si>
  <si>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</si>
  <si>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</si>
  <si>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</si>
  <si>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</si>
  <si>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</si>
  <si>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</si>
  <si>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</si>
  <si>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</si>
  <si>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</si>
  <si>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</si>
  <si>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</si>
  <si>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</si>
  <si>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</si>
  <si>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</si>
  <si>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</si>
  <si>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</si>
  <si>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</si>
  <si>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</si>
  <si>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</si>
  <si>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</si>
  <si>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</si>
  <si>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</si>
  <si>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</si>
  <si>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</si>
  <si>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</si>
  <si>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</si>
  <si>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</si>
  <si>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</si>
  <si>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</si>
  <si>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</si>
  <si>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</si>
  <si>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</si>
  <si>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</si>
  <si>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</si>
  <si>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</si>
  <si>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</si>
  <si>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</si>
  <si>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</si>
  <si>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</si>
  <si>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</si>
  <si>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</si>
  <si>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</si>
  <si>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</si>
  <si>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Отклонение   (стр.4-стр.3)</t>
  </si>
  <si>
    <t>Процент отклонения</t>
  </si>
  <si>
    <t>Исполнено за 2 квартал 2022 года</t>
  </si>
  <si>
    <t>0105</t>
  </si>
  <si>
    <t xml:space="preserve">  Судебная система</t>
  </si>
  <si>
    <t>0106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</si>
  <si>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</si>
  <si>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Сравнительный анализ исполнения местного бюджета ЗАТО Видяево года в разрезе разделов и подразделов 2 квартал 2023/2022 годов</t>
  </si>
  <si>
    <t>Исполнено за 2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</si>
</sst>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  <xf numFmtId="0" fontId="4" fillId="0" borderId="1"/>
    <xf numFmtId="0" fontId="1" fillId="0" borderId="2">
      <alignment horizontal="left" vertical="top" wrapText="1"/>
    </xf>
    <xf numFmtId="0" fontId="4" fillId="0" borderId="1"/>
    <xf numFmtId="0" fontId="4" fillId="0" borderId="1"/>
    <xf numFmtId="0" fontId="4" fillId="0" borderId="1"/>
    <xf numFmtId="0" fontId="3" fillId="0" borderId="2">
      <alignment horizontal="left" vertical="top" wrapText="1"/>
    </xf>
  </cellStyleXfs>
  <cellXfs count="5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5" fillId="0" borderId="2" xfId="10" applyNumberFormat="1" applyFont="1" applyAlignment="1" applyProtection="1">
      <alignment horizontal="center" vertical="top" wrapText="1"/>
    </xf>
    <xf numFmtId="0" fontId="0" fillId="5" borderId="0" xfId="0" applyFill="1" applyProtection="1">
      <protection locked="0"/>
    </xf>
    <xf numFmtId="0" fontId="1" fillId="0" borderId="8" xfId="9" applyNumberFormat="1" applyBorder="1" applyProtection="1">
      <alignment horizontal="center" vertical="center" shrinkToFit="1"/>
    </xf>
    <xf numFmtId="49" fontId="5" fillId="0" borderId="8" xfId="10" applyNumberFormat="1" applyFont="1" applyBorder="1" applyProtection="1">
      <alignment horizontal="left" vertical="top" wrapText="1"/>
    </xf>
    <xf numFmtId="49" fontId="1" fillId="0" borderId="8" xfId="10" applyNumberFormat="1" applyBorder="1" applyProtection="1">
      <alignment horizontal="left" vertical="top" wrapText="1"/>
    </xf>
    <xf numFmtId="0" fontId="3" fillId="0" borderId="8" xfId="12" applyNumberFormat="1" applyBorder="1" applyProtection="1">
      <alignment horizontal="left"/>
    </xf>
    <xf numFmtId="0" fontId="1" fillId="0" borderId="1" xfId="8" applyNumberFormat="1" applyBorder="1" applyProtection="1"/>
    <xf numFmtId="0" fontId="1" fillId="5" borderId="1" xfId="14" applyNumberFormat="1" applyFill="1" applyBorder="1" applyProtection="1"/>
    <xf numFmtId="0" fontId="1" fillId="5" borderId="7" xfId="9" applyNumberFormat="1" applyFill="1" applyBorder="1" applyProtection="1">
      <alignment horizontal="center" vertical="center" shrinkToFit="1"/>
    </xf>
    <xf numFmtId="4" fontId="5" fillId="5" borderId="7" xfId="14" applyNumberFormat="1" applyFont="1" applyFill="1" applyBorder="1" applyAlignment="1" applyProtection="1">
      <alignment horizontal="right" vertical="top" shrinkToFit="1"/>
    </xf>
    <xf numFmtId="4" fontId="1" fillId="5" borderId="7" xfId="14" applyNumberFormat="1" applyFill="1" applyBorder="1" applyAlignment="1" applyProtection="1">
      <alignment horizontal="right" vertical="top" shrinkToFit="1"/>
    </xf>
    <xf numFmtId="4" fontId="5" fillId="5" borderId="7" xfId="11" applyNumberFormat="1" applyFont="1" applyFill="1" applyBorder="1" applyProtection="1">
      <alignment horizontal="right" vertical="top" shrinkToFit="1"/>
    </xf>
    <xf numFmtId="4" fontId="1" fillId="5" borderId="7" xfId="11" applyNumberFormat="1" applyFill="1" applyBorder="1" applyProtection="1">
      <alignment horizontal="right" vertical="top" shrinkToFit="1"/>
    </xf>
    <xf numFmtId="4" fontId="5" fillId="5" borderId="7" xfId="9" applyNumberFormat="1" applyFont="1" applyFill="1" applyBorder="1" applyAlignment="1" applyProtection="1">
      <alignment horizontal="right" vertical="top" shrinkToFit="1"/>
    </xf>
    <xf numFmtId="4" fontId="3" fillId="5" borderId="7" xfId="13" applyNumberFormat="1" applyFill="1" applyBorder="1" applyProtection="1">
      <alignment horizontal="right" vertical="top" shrinkToFit="1"/>
    </xf>
    <xf numFmtId="4" fontId="1" fillId="5" borderId="4" xfId="14" applyNumberFormat="1" applyFill="1" applyAlignment="1" applyProtection="1">
      <alignment horizontal="right" vertical="top" shrinkToFit="1"/>
    </xf>
    <xf numFmtId="0" fontId="1" fillId="5" borderId="4" xfId="23" applyNumberFormat="1" applyFont="1" applyFill="1" applyProtection="1"/>
    <xf numFmtId="0" fontId="0" fillId="5" borderId="0" xfId="0" applyFont="1" applyFill="1" applyProtection="1">
      <protection locked="0"/>
    </xf>
    <xf numFmtId="0" fontId="1" fillId="5" borderId="2" xfId="13" applyNumberFormat="1" applyFont="1" applyFill="1" applyAlignment="1" applyProtection="1">
      <alignment horizontal="center" vertical="top" wrapText="1"/>
    </xf>
    <xf numFmtId="0" fontId="1" fillId="5" borderId="8" xfId="13" applyNumberFormat="1" applyFont="1" applyFill="1" applyBorder="1" applyAlignment="1" applyProtection="1">
      <alignment horizontal="left" vertical="top" wrapText="1"/>
    </xf>
    <xf numFmtId="4" fontId="1" fillId="5" borderId="7" xfId="14" applyNumberFormat="1" applyFont="1" applyFill="1" applyBorder="1" applyAlignment="1" applyProtection="1">
      <alignment horizontal="right" vertical="top" shrinkToFit="1"/>
    </xf>
    <xf numFmtId="4" fontId="5" fillId="5" borderId="4" xfId="14" applyNumberFormat="1" applyFont="1" applyFill="1" applyAlignment="1" applyProtection="1">
      <alignment horizontal="right" vertical="top" shrinkToFit="1"/>
    </xf>
    <xf numFmtId="0" fontId="1" fillId="5" borderId="10" xfId="9" applyNumberFormat="1" applyFill="1" applyBorder="1" applyProtection="1">
      <alignment horizontal="center" vertical="center" shrinkToFit="1"/>
    </xf>
    <xf numFmtId="4" fontId="5" fillId="5" borderId="10" xfId="9" applyNumberFormat="1" applyFont="1" applyFill="1" applyBorder="1" applyAlignment="1" applyProtection="1">
      <alignment horizontal="right" vertical="top" shrinkToFit="1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5" borderId="2" xfId="7" applyNumberFormat="1" applyFill="1" applyProtection="1">
      <alignment horizontal="center" vertical="center" wrapText="1"/>
    </xf>
    <xf numFmtId="0" fontId="1" fillId="5" borderId="9" xfId="7" applyFill="1" applyBorder="1" applyProtection="1">
      <alignment horizontal="center" vertical="center" wrapText="1"/>
      <protection locked="0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2" fillId="0" borderId="1" xfId="4" applyNumberFormat="1" applyProtection="1">
      <alignment horizontal="center"/>
    </xf>
    <xf numFmtId="0" fontId="2" fillId="0" borderId="1" xfId="4" applyProtection="1">
      <alignment horizontal="center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</cellXfs>
  <cellStyles count="39">
    <cellStyle name="br" xfId="18"/>
    <cellStyle name="br 2" xfId="37"/>
    <cellStyle name="col" xfId="17"/>
    <cellStyle name="col 2" xfId="36"/>
    <cellStyle name="style0" xfId="19"/>
    <cellStyle name="td" xfId="20"/>
    <cellStyle name="tr" xfId="16"/>
    <cellStyle name="tr 2" xfId="35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8 2" xfId="34"/>
    <cellStyle name="xl39" xfId="11"/>
    <cellStyle name="xl40" xfId="25"/>
    <cellStyle name="xl41" xfId="26"/>
    <cellStyle name="xl42" xfId="27"/>
    <cellStyle name="xl43" xfId="28"/>
    <cellStyle name="xl43 2" xfId="38"/>
    <cellStyle name="xl44" xfId="29"/>
    <cellStyle name="xl45" xfId="30"/>
    <cellStyle name="xl46" xfId="31"/>
    <cellStyle name="xl47" xfId="32"/>
    <cellStyle name="Обычный" xfId="0" builtinId="0"/>
    <cellStyle name="Обычный 2" xfId="33"/>
  </cellStyles>
  <dxfs count="0"/>
  <tableStyles count="0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abSelected="1" workbookViewId="0">
      <pane ySplit="6" topLeftCell="A7" activePane="bottomLeft" state="frozen"/>
      <selection pane="bottomLeft" activeCell="C7" sqref="C7"/>
    </sheetView>
  </sheetViews>
  <sheetFormatPr defaultRowHeight="15" outlineLevelRow="1" x14ac:dyDescent="0.25"/>
  <cols>
    <col min="1" max="1" width="12.42578125" style="12" customWidth="1"/>
    <col min="2" max="2" width="50.7109375" style="1" customWidth="1"/>
    <col min="3" max="3" width="15" style="14" customWidth="1"/>
    <col min="4" max="4" width="15.140625" style="14" customWidth="1"/>
    <col min="5" max="5" width="14" style="14" customWidth="1"/>
    <col min="6" max="6" width="14.42578125" style="14" customWidth="1"/>
    <col min="7" max="12" width="0.140625" style="1" customWidth="1"/>
    <col min="13" max="13" width="9.140625" style="1" customWidth="1"/>
    <col min="14" max="16384" width="9.140625" style="1"/>
  </cols>
  <sheetData>
    <row r="1" spans="1:14" ht="41.25" customHeight="1" x14ac:dyDescent="0.25">
      <c r="A1" s="45" t="s">
        <v>95</v>
      </c>
      <c r="B1" s="46"/>
      <c r="C1" s="46"/>
      <c r="D1" s="46"/>
      <c r="E1" s="46"/>
      <c r="F1" s="46"/>
      <c r="G1" s="3"/>
      <c r="H1" s="3"/>
      <c r="I1" s="3"/>
      <c r="J1" s="3"/>
      <c r="K1" s="3"/>
      <c r="L1" s="3"/>
      <c r="M1" s="3"/>
    </row>
    <row r="2" spans="1:14" ht="18" customHeight="1" x14ac:dyDescent="0.25">
      <c r="A2" s="47"/>
      <c r="B2" s="48"/>
      <c r="C2" s="48"/>
      <c r="D2" s="48"/>
      <c r="E2" s="48"/>
      <c r="F2" s="48"/>
      <c r="G2" s="3"/>
      <c r="H2" s="3"/>
      <c r="I2" s="3"/>
      <c r="J2" s="3"/>
      <c r="K2" s="3"/>
      <c r="L2" s="3"/>
      <c r="M2" s="3"/>
    </row>
    <row r="3" spans="1:14" ht="12.75" customHeight="1" x14ac:dyDescent="0.25">
      <c r="A3" s="49" t="s">
        <v>0</v>
      </c>
      <c r="B3" s="50"/>
      <c r="C3" s="50"/>
      <c r="D3" s="50"/>
      <c r="E3" s="50"/>
      <c r="F3" s="50"/>
      <c r="G3" s="4"/>
      <c r="H3" s="4"/>
      <c r="I3" s="4"/>
      <c r="J3" s="4"/>
      <c r="K3" s="4"/>
      <c r="L3" s="4"/>
      <c r="M3" s="4"/>
    </row>
    <row r="4" spans="1:14" ht="15.2" customHeight="1" x14ac:dyDescent="0.25">
      <c r="A4" s="39" t="s">
        <v>1</v>
      </c>
      <c r="B4" s="41" t="s">
        <v>2</v>
      </c>
      <c r="C4" s="43" t="s">
        <v>90</v>
      </c>
      <c r="D4" s="43" t="s">
        <v>96</v>
      </c>
      <c r="E4" s="43" t="s">
        <v>88</v>
      </c>
      <c r="F4" s="43" t="s">
        <v>89</v>
      </c>
      <c r="G4" s="5"/>
      <c r="H4" s="2"/>
      <c r="I4" s="2"/>
      <c r="J4" s="2"/>
      <c r="K4" s="2"/>
      <c r="L4" s="2"/>
      <c r="M4" s="2"/>
    </row>
    <row r="5" spans="1:14" ht="54" customHeight="1" x14ac:dyDescent="0.25">
      <c r="A5" s="40"/>
      <c r="B5" s="42"/>
      <c r="C5" s="44"/>
      <c r="D5" s="44"/>
      <c r="E5" s="44"/>
      <c r="F5" s="44"/>
      <c r="G5" s="5"/>
      <c r="H5" s="2"/>
      <c r="I5" s="2"/>
      <c r="J5" s="2"/>
      <c r="K5" s="2"/>
      <c r="L5" s="2"/>
      <c r="M5" s="2"/>
    </row>
    <row r="6" spans="1:14" ht="12.75" customHeight="1" x14ac:dyDescent="0.25">
      <c r="A6" s="8">
        <v>1</v>
      </c>
      <c r="B6" s="15">
        <v>2</v>
      </c>
      <c r="C6" s="21">
        <v>3</v>
      </c>
      <c r="D6" s="35">
        <v>4</v>
      </c>
      <c r="E6" s="21">
        <v>5</v>
      </c>
      <c r="F6" s="21">
        <v>6</v>
      </c>
      <c r="G6" s="19"/>
      <c r="H6" s="2"/>
      <c r="I6" s="2"/>
      <c r="J6" s="2"/>
      <c r="K6" s="2"/>
      <c r="L6" s="2"/>
      <c r="M6" s="2"/>
    </row>
    <row r="7" spans="1:14" ht="15" customHeight="1" x14ac:dyDescent="0.25">
      <c r="A7" s="13" t="s">
        <v>3</v>
      </c>
      <c r="B7" s="16" t="s">
        <v>4</v>
      </c>
      <c r="C7" s="22">
        <v>38994117.619999997</v>
      </c>
      <c r="D7" s="34">
        <f>D8+D9+D10+D11+D12+D13+D14+D15</f>
        <v>36178123.219999999</v>
      </c>
      <c r="E7" s="24">
        <f>E8+E9+E10+E13+E14+E15</f>
        <v>-3115405.1799999983</v>
      </c>
      <c r="F7" s="24">
        <f t="shared" ref="F7:F50" ca="1" si="0">IF(INDIRECT("R[0]C[-3]", FALSE)&lt;&gt;0,INDIRECT("R[0]C[-2]", FALSE)*100/INDIRECT("R[0]C[-3]", FALSE),"")</f>
        <v>92.778412304537753</v>
      </c>
      <c r="G7" s="19"/>
      <c r="H7" s="2"/>
      <c r="I7" s="2"/>
      <c r="J7" s="2"/>
      <c r="K7" s="2"/>
      <c r="L7" s="2"/>
      <c r="M7" s="2"/>
      <c r="N7" s="2"/>
    </row>
    <row r="8" spans="1:14" ht="40.5" customHeight="1" outlineLevel="1" x14ac:dyDescent="0.25">
      <c r="A8" s="9" t="s">
        <v>5</v>
      </c>
      <c r="B8" s="17" t="s">
        <v>6</v>
      </c>
      <c r="C8" s="23">
        <v>1711993.25</v>
      </c>
      <c r="D8" s="28">
        <v>1721889.67</v>
      </c>
      <c r="E8" s="25">
        <f t="shared" ref="E8:E15" si="1">D8-C8</f>
        <v>9896.4199999999255</v>
      </c>
      <c r="F8" s="25">
        <f t="shared" ca="1" si="0"/>
        <v>100.57806419505451</v>
      </c>
      <c r="G8" s="19"/>
      <c r="H8" s="2"/>
      <c r="I8" s="2"/>
      <c r="J8" s="2"/>
      <c r="K8" s="2"/>
      <c r="L8" s="2"/>
      <c r="M8" s="2"/>
      <c r="N8" s="2"/>
    </row>
    <row r="9" spans="1:14" ht="40.5" customHeight="1" outlineLevel="1" x14ac:dyDescent="0.25">
      <c r="A9" s="9" t="s">
        <v>7</v>
      </c>
      <c r="B9" s="17" t="s">
        <v>8</v>
      </c>
      <c r="C9" s="23">
        <v>2342107.5499999998</v>
      </c>
      <c r="D9" s="28">
        <v>2374111.94</v>
      </c>
      <c r="E9" s="25">
        <f t="shared" si="1"/>
        <v>32004.39000000013</v>
      </c>
      <c r="F9" s="25">
        <f t="shared" ca="1" si="0"/>
        <v>101.36647823879822</v>
      </c>
      <c r="G9" s="19"/>
      <c r="H9" s="2"/>
      <c r="I9" s="2"/>
      <c r="J9" s="2"/>
      <c r="K9" s="2"/>
      <c r="L9" s="2"/>
      <c r="M9" s="2"/>
      <c r="N9" s="2"/>
    </row>
    <row r="10" spans="1:14" ht="54" customHeight="1" outlineLevel="1" x14ac:dyDescent="0.25">
      <c r="A10" s="9" t="s">
        <v>9</v>
      </c>
      <c r="B10" s="17" t="s">
        <v>10</v>
      </c>
      <c r="C10" s="23">
        <v>20282909.079999998</v>
      </c>
      <c r="D10" s="28">
        <v>20502042.859999999</v>
      </c>
      <c r="E10" s="25">
        <f t="shared" si="1"/>
        <v>219133.78000000119</v>
      </c>
      <c r="F10" s="25">
        <f t="shared" ca="1" si="0"/>
        <v>101.0803863446594</v>
      </c>
      <c r="G10" s="19"/>
      <c r="H10" s="2"/>
      <c r="I10" s="2"/>
      <c r="J10" s="2"/>
      <c r="K10" s="2"/>
      <c r="L10" s="2"/>
      <c r="M10" s="2"/>
      <c r="N10" s="2"/>
    </row>
    <row r="11" spans="1:14" s="30" customFormat="1" outlineLevel="1" x14ac:dyDescent="0.25">
      <c r="A11" s="31" t="s">
        <v>91</v>
      </c>
      <c r="B11" s="32" t="s">
        <v>92</v>
      </c>
      <c r="C11" s="23">
        <v>4080</v>
      </c>
      <c r="D11" s="28">
        <v>0</v>
      </c>
      <c r="E11" s="33">
        <v>57.65</v>
      </c>
      <c r="F11" s="25">
        <f t="shared" ca="1" si="0"/>
        <v>0</v>
      </c>
      <c r="G11" s="29"/>
    </row>
    <row r="12" spans="1:14" s="30" customFormat="1" ht="38.25" outlineLevel="1" x14ac:dyDescent="0.25">
      <c r="A12" s="31" t="s">
        <v>93</v>
      </c>
      <c r="B12" s="32" t="s">
        <v>94</v>
      </c>
      <c r="C12" s="23">
        <v>1690720.9</v>
      </c>
      <c r="D12" s="28">
        <v>1994211.68</v>
      </c>
      <c r="E12" s="33">
        <v>2100684.0099999998</v>
      </c>
      <c r="F12" s="25">
        <f t="shared" ca="1" si="0"/>
        <v>117.95037726214895</v>
      </c>
      <c r="G12" s="29"/>
    </row>
    <row r="13" spans="1:14" ht="15" customHeight="1" outlineLevel="1" x14ac:dyDescent="0.25">
      <c r="A13" s="9" t="s">
        <v>11</v>
      </c>
      <c r="B13" s="17" t="s">
        <v>12</v>
      </c>
      <c r="C13" s="23">
        <v>1000000</v>
      </c>
      <c r="D13" s="28">
        <v>0</v>
      </c>
      <c r="E13" s="25">
        <f t="shared" si="1"/>
        <v>-1000000</v>
      </c>
      <c r="F13" s="25">
        <f t="shared" ca="1" si="0"/>
        <v>0</v>
      </c>
      <c r="G13" s="19"/>
      <c r="H13" s="2"/>
      <c r="I13" s="2"/>
      <c r="J13" s="2"/>
      <c r="K13" s="2"/>
      <c r="L13" s="2"/>
      <c r="M13" s="2"/>
      <c r="N13" s="2"/>
    </row>
    <row r="14" spans="1:14" ht="15" customHeight="1" outlineLevel="1" x14ac:dyDescent="0.25">
      <c r="A14" s="9" t="s">
        <v>13</v>
      </c>
      <c r="B14" s="17" t="s">
        <v>14</v>
      </c>
      <c r="C14" s="23">
        <v>0</v>
      </c>
      <c r="D14" s="28">
        <v>0</v>
      </c>
      <c r="E14" s="25">
        <f t="shared" si="1"/>
        <v>0</v>
      </c>
      <c r="F14" s="25">
        <v>0</v>
      </c>
      <c r="G14" s="19"/>
      <c r="H14" s="2"/>
      <c r="I14" s="2"/>
      <c r="J14" s="2"/>
      <c r="K14" s="2"/>
      <c r="L14" s="2"/>
      <c r="M14" s="2"/>
      <c r="N14" s="2"/>
    </row>
    <row r="15" spans="1:14" ht="15" customHeight="1" outlineLevel="1" x14ac:dyDescent="0.25">
      <c r="A15" s="9" t="s">
        <v>15</v>
      </c>
      <c r="B15" s="17" t="s">
        <v>16</v>
      </c>
      <c r="C15" s="23">
        <v>11962306.84</v>
      </c>
      <c r="D15" s="28">
        <v>9585867.0700000003</v>
      </c>
      <c r="E15" s="25">
        <f t="shared" si="1"/>
        <v>-2376439.7699999996</v>
      </c>
      <c r="F15" s="25">
        <f t="shared" ca="1" si="0"/>
        <v>80.133934016359007</v>
      </c>
      <c r="G15" s="19"/>
      <c r="H15" s="2"/>
      <c r="I15" s="2"/>
      <c r="J15" s="2"/>
      <c r="K15" s="2"/>
      <c r="L15" s="2"/>
      <c r="M15" s="2"/>
      <c r="N15" s="2"/>
    </row>
    <row r="16" spans="1:14" ht="15" customHeight="1" x14ac:dyDescent="0.25">
      <c r="A16" s="13" t="s">
        <v>17</v>
      </c>
      <c r="B16" s="16" t="s">
        <v>18</v>
      </c>
      <c r="C16" s="22">
        <v>255355.58</v>
      </c>
      <c r="D16" s="34">
        <v>284246.21999999997</v>
      </c>
      <c r="E16" s="24">
        <f>E17</f>
        <v>28890.639999999985</v>
      </c>
      <c r="F16" s="24">
        <f t="shared" ca="1" si="0"/>
        <v>111.31388630708598</v>
      </c>
      <c r="G16" s="19"/>
      <c r="H16" s="2"/>
      <c r="I16" s="2"/>
      <c r="J16" s="2"/>
      <c r="K16" s="2"/>
      <c r="L16" s="2"/>
      <c r="M16" s="2"/>
      <c r="N16" s="2"/>
    </row>
    <row r="17" spans="1:14" ht="15" customHeight="1" outlineLevel="1" x14ac:dyDescent="0.25">
      <c r="A17" s="9" t="s">
        <v>19</v>
      </c>
      <c r="B17" s="17" t="s">
        <v>20</v>
      </c>
      <c r="C17" s="23">
        <v>255355.58</v>
      </c>
      <c r="D17" s="28">
        <v>284246.21999999997</v>
      </c>
      <c r="E17" s="25">
        <f>D17-C17</f>
        <v>28890.639999999985</v>
      </c>
      <c r="F17" s="25">
        <f t="shared" ca="1" si="0"/>
        <v>111.31388630708598</v>
      </c>
      <c r="G17" s="19"/>
      <c r="H17" s="2"/>
      <c r="I17" s="2"/>
      <c r="J17" s="2"/>
      <c r="K17" s="2"/>
      <c r="L17" s="2"/>
      <c r="M17" s="2"/>
      <c r="N17" s="2"/>
    </row>
    <row r="18" spans="1:14" ht="27" customHeight="1" x14ac:dyDescent="0.25">
      <c r="A18" s="13" t="s">
        <v>21</v>
      </c>
      <c r="B18" s="16" t="s">
        <v>22</v>
      </c>
      <c r="C18" s="22">
        <v>11200571.210000001</v>
      </c>
      <c r="D18" s="34">
        <f>D19+D20+D21</f>
        <v>9743943.4700000007</v>
      </c>
      <c r="E18" s="24">
        <f>E19+E20+E21</f>
        <v>-1456627.7399999988</v>
      </c>
      <c r="F18" s="24">
        <f t="shared" ca="1" si="0"/>
        <v>86.995058442202435</v>
      </c>
      <c r="G18" s="19"/>
      <c r="H18" s="2"/>
      <c r="I18" s="2"/>
      <c r="J18" s="2"/>
      <c r="K18" s="2"/>
      <c r="L18" s="2"/>
      <c r="M18" s="2"/>
      <c r="N18" s="2"/>
    </row>
    <row r="19" spans="1:14" ht="15" customHeight="1" outlineLevel="1" x14ac:dyDescent="0.25">
      <c r="A19" s="9" t="s">
        <v>23</v>
      </c>
      <c r="B19" s="17" t="s">
        <v>24</v>
      </c>
      <c r="C19" s="23">
        <v>725822.51</v>
      </c>
      <c r="D19" s="28">
        <v>138281.91</v>
      </c>
      <c r="E19" s="25">
        <f>D19-C19</f>
        <v>-587540.6</v>
      </c>
      <c r="F19" s="25">
        <f t="shared" ca="1" si="0"/>
        <v>19.051752748753962</v>
      </c>
      <c r="G19" s="19"/>
      <c r="H19" s="2"/>
      <c r="I19" s="2"/>
      <c r="J19" s="2"/>
      <c r="K19" s="2"/>
      <c r="L19" s="2"/>
      <c r="M19" s="2"/>
      <c r="N19" s="2"/>
    </row>
    <row r="20" spans="1:14" ht="40.5" customHeight="1" outlineLevel="1" x14ac:dyDescent="0.25">
      <c r="A20" s="9" t="s">
        <v>25</v>
      </c>
      <c r="B20" s="17" t="s">
        <v>26</v>
      </c>
      <c r="C20" s="23">
        <v>10363049.699999999</v>
      </c>
      <c r="D20" s="28">
        <v>9490811.5600000005</v>
      </c>
      <c r="E20" s="25">
        <f t="shared" ref="E20:E21" si="2">D20-C20</f>
        <v>-872238.13999999873</v>
      </c>
      <c r="F20" s="25">
        <f t="shared" ca="1" si="0"/>
        <v>91.583190612315605</v>
      </c>
      <c r="G20" s="19"/>
      <c r="H20" s="2"/>
      <c r="I20" s="2"/>
      <c r="J20" s="2"/>
      <c r="K20" s="2"/>
      <c r="L20" s="2"/>
      <c r="M20" s="2"/>
      <c r="N20" s="2"/>
    </row>
    <row r="21" spans="1:14" ht="27" customHeight="1" outlineLevel="1" x14ac:dyDescent="0.25">
      <c r="A21" s="9" t="s">
        <v>27</v>
      </c>
      <c r="B21" s="17" t="s">
        <v>28</v>
      </c>
      <c r="C21" s="23">
        <v>111699</v>
      </c>
      <c r="D21" s="28">
        <v>114850</v>
      </c>
      <c r="E21" s="25">
        <f t="shared" si="2"/>
        <v>3151</v>
      </c>
      <c r="F21" s="25">
        <v>0</v>
      </c>
      <c r="G21" s="19"/>
      <c r="H21" s="2"/>
      <c r="I21" s="2"/>
      <c r="J21" s="2"/>
      <c r="K21" s="2"/>
      <c r="L21" s="2"/>
      <c r="M21" s="2"/>
      <c r="N21" s="2"/>
    </row>
    <row r="22" spans="1:14" ht="15" customHeight="1" x14ac:dyDescent="0.25">
      <c r="A22" s="13" t="s">
        <v>29</v>
      </c>
      <c r="B22" s="16" t="s">
        <v>30</v>
      </c>
      <c r="C22" s="22">
        <v>6399949.2400000002</v>
      </c>
      <c r="D22" s="34">
        <f>D23+D24+D25+D26</f>
        <v>9549261.6899999995</v>
      </c>
      <c r="E22" s="24">
        <f>E23+E24+E25+E26</f>
        <v>3149312.4500000007</v>
      </c>
      <c r="F22" s="24">
        <f t="shared" ca="1" si="0"/>
        <v>149.20839731535119</v>
      </c>
      <c r="G22" s="19"/>
      <c r="H22" s="2"/>
      <c r="I22" s="2"/>
      <c r="J22" s="2"/>
      <c r="K22" s="2"/>
      <c r="L22" s="2"/>
      <c r="M22" s="2"/>
      <c r="N22" s="2"/>
    </row>
    <row r="23" spans="1:14" ht="15" customHeight="1" outlineLevel="1" x14ac:dyDescent="0.25">
      <c r="A23" s="9" t="s">
        <v>31</v>
      </c>
      <c r="B23" s="17" t="s">
        <v>32</v>
      </c>
      <c r="C23" s="23">
        <v>153978.01</v>
      </c>
      <c r="D23" s="28">
        <v>166430.01</v>
      </c>
      <c r="E23" s="25">
        <f>D23-C23</f>
        <v>12452</v>
      </c>
      <c r="F23" s="25">
        <f t="shared" ca="1" si="0"/>
        <v>108.08686902759686</v>
      </c>
      <c r="G23" s="19"/>
      <c r="H23" s="2"/>
      <c r="I23" s="2"/>
      <c r="J23" s="2"/>
      <c r="K23" s="2"/>
      <c r="L23" s="2"/>
      <c r="M23" s="2"/>
      <c r="N23" s="2"/>
    </row>
    <row r="24" spans="1:14" ht="15" customHeight="1" outlineLevel="1" x14ac:dyDescent="0.25">
      <c r="A24" s="9" t="s">
        <v>33</v>
      </c>
      <c r="B24" s="17" t="s">
        <v>34</v>
      </c>
      <c r="C24" s="23">
        <v>6211320.96</v>
      </c>
      <c r="D24" s="28">
        <v>9362848.4000000004</v>
      </c>
      <c r="E24" s="25">
        <f t="shared" ref="E24:E26" si="3">D24-C24</f>
        <v>3151527.4400000004</v>
      </c>
      <c r="F24" s="25">
        <f t="shared" ca="1" si="0"/>
        <v>150.73844131216816</v>
      </c>
      <c r="G24" s="19"/>
      <c r="H24" s="2"/>
      <c r="I24" s="2"/>
      <c r="J24" s="2"/>
      <c r="K24" s="2"/>
      <c r="L24" s="2"/>
      <c r="M24" s="2"/>
      <c r="N24" s="2"/>
    </row>
    <row r="25" spans="1:14" ht="15" customHeight="1" outlineLevel="1" x14ac:dyDescent="0.25">
      <c r="A25" s="9" t="s">
        <v>35</v>
      </c>
      <c r="B25" s="17" t="s">
        <v>36</v>
      </c>
      <c r="C25" s="23">
        <v>9578.4</v>
      </c>
      <c r="D25" s="28">
        <v>4959</v>
      </c>
      <c r="E25" s="25">
        <f t="shared" si="3"/>
        <v>-4619.3999999999996</v>
      </c>
      <c r="F25" s="25">
        <v>0</v>
      </c>
      <c r="G25" s="19"/>
      <c r="H25" s="2"/>
      <c r="I25" s="2"/>
      <c r="J25" s="2"/>
      <c r="K25" s="2"/>
      <c r="L25" s="2"/>
      <c r="M25" s="2"/>
      <c r="N25" s="2"/>
    </row>
    <row r="26" spans="1:14" ht="15" customHeight="1" outlineLevel="1" x14ac:dyDescent="0.25">
      <c r="A26" s="9" t="s">
        <v>37</v>
      </c>
      <c r="B26" s="17" t="s">
        <v>38</v>
      </c>
      <c r="C26" s="23">
        <v>25071.87</v>
      </c>
      <c r="D26" s="28">
        <v>15024.28</v>
      </c>
      <c r="E26" s="25">
        <f t="shared" si="3"/>
        <v>-10047.589999999998</v>
      </c>
      <c r="F26" s="25">
        <f t="shared" ca="1" si="0"/>
        <v>59.92484804683496</v>
      </c>
      <c r="G26" s="19"/>
      <c r="H26" s="2"/>
      <c r="I26" s="2"/>
      <c r="J26" s="2"/>
      <c r="K26" s="2"/>
      <c r="L26" s="2"/>
      <c r="M26" s="2"/>
      <c r="N26" s="2"/>
    </row>
    <row r="27" spans="1:14" ht="15" customHeight="1" x14ac:dyDescent="0.25">
      <c r="A27" s="13" t="s">
        <v>39</v>
      </c>
      <c r="B27" s="16" t="s">
        <v>40</v>
      </c>
      <c r="C27" s="22">
        <v>58484007.700000003</v>
      </c>
      <c r="D27" s="34">
        <f>D28+D29+D30+D31</f>
        <v>54139481.640000001</v>
      </c>
      <c r="E27" s="24">
        <f>E28+E29+E30+E31</f>
        <v>-4344526.0600000024</v>
      </c>
      <c r="F27" s="24">
        <f t="shared" ca="1" si="0"/>
        <v>92.571428958347525</v>
      </c>
      <c r="G27" s="19"/>
      <c r="H27" s="2"/>
      <c r="I27" s="2"/>
      <c r="J27" s="2"/>
      <c r="K27" s="2"/>
      <c r="L27" s="2"/>
      <c r="M27" s="2"/>
      <c r="N27" s="2"/>
    </row>
    <row r="28" spans="1:14" ht="15" customHeight="1" outlineLevel="1" x14ac:dyDescent="0.25">
      <c r="A28" s="9" t="s">
        <v>41</v>
      </c>
      <c r="B28" s="17" t="s">
        <v>42</v>
      </c>
      <c r="C28" s="23">
        <v>5542412.0999999996</v>
      </c>
      <c r="D28" s="28">
        <v>5083020.6399999997</v>
      </c>
      <c r="E28" s="25">
        <f>D28-C28</f>
        <v>-459391.45999999996</v>
      </c>
      <c r="F28" s="25">
        <f t="shared" ca="1" si="0"/>
        <v>91.711344235842731</v>
      </c>
      <c r="G28" s="19"/>
      <c r="H28" s="2"/>
      <c r="I28" s="2"/>
      <c r="J28" s="2"/>
      <c r="K28" s="2"/>
      <c r="L28" s="2"/>
      <c r="M28" s="2"/>
      <c r="N28" s="2"/>
    </row>
    <row r="29" spans="1:14" ht="15" customHeight="1" outlineLevel="1" x14ac:dyDescent="0.25">
      <c r="A29" s="9" t="s">
        <v>43</v>
      </c>
      <c r="B29" s="17" t="s">
        <v>44</v>
      </c>
      <c r="C29" s="23">
        <v>5479070.71</v>
      </c>
      <c r="D29" s="28">
        <v>10386619.33</v>
      </c>
      <c r="E29" s="25">
        <f t="shared" ref="E29:E31" si="4">D29-C29</f>
        <v>4907548.62</v>
      </c>
      <c r="F29" s="25">
        <f t="shared" ca="1" si="0"/>
        <v>189.56899590733698</v>
      </c>
      <c r="G29" s="19"/>
      <c r="H29" s="2"/>
      <c r="I29" s="2"/>
      <c r="J29" s="2"/>
      <c r="K29" s="2"/>
      <c r="L29" s="2"/>
      <c r="M29" s="2"/>
      <c r="N29" s="2"/>
    </row>
    <row r="30" spans="1:14" ht="15" customHeight="1" outlineLevel="1" x14ac:dyDescent="0.25">
      <c r="A30" s="9" t="s">
        <v>45</v>
      </c>
      <c r="B30" s="17" t="s">
        <v>46</v>
      </c>
      <c r="C30" s="23">
        <v>11639192.390000001</v>
      </c>
      <c r="D30" s="28">
        <v>7415916.5899999999</v>
      </c>
      <c r="E30" s="25">
        <f t="shared" si="4"/>
        <v>-4223275.8000000007</v>
      </c>
      <c r="F30" s="25">
        <f t="shared" ca="1" si="0"/>
        <v>63.715044321902475</v>
      </c>
      <c r="G30" s="19"/>
      <c r="H30" s="2"/>
      <c r="I30" s="2"/>
      <c r="J30" s="2"/>
      <c r="K30" s="2"/>
      <c r="L30" s="2"/>
      <c r="M30" s="2"/>
      <c r="N30" s="2"/>
    </row>
    <row r="31" spans="1:14" ht="27" customHeight="1" outlineLevel="1" x14ac:dyDescent="0.25">
      <c r="A31" s="9" t="s">
        <v>47</v>
      </c>
      <c r="B31" s="17" t="s">
        <v>48</v>
      </c>
      <c r="C31" s="23">
        <v>35823332.5</v>
      </c>
      <c r="D31" s="28">
        <v>31253925.079999998</v>
      </c>
      <c r="E31" s="25">
        <f t="shared" si="4"/>
        <v>-4569407.4200000018</v>
      </c>
      <c r="F31" s="25">
        <f t="shared" ca="1" si="0"/>
        <v>87.244605397892556</v>
      </c>
      <c r="G31" s="19"/>
      <c r="H31" s="2"/>
      <c r="I31" s="2"/>
      <c r="J31" s="2"/>
      <c r="K31" s="2"/>
      <c r="L31" s="2"/>
      <c r="M31" s="2"/>
      <c r="N31" s="2"/>
    </row>
    <row r="32" spans="1:14" ht="15" customHeight="1" x14ac:dyDescent="0.25">
      <c r="A32" s="13" t="s">
        <v>49</v>
      </c>
      <c r="B32" s="16" t="s">
        <v>50</v>
      </c>
      <c r="C32" s="22">
        <v>0</v>
      </c>
      <c r="D32" s="34">
        <v>0</v>
      </c>
      <c r="E32" s="24">
        <f>E33</f>
        <v>0</v>
      </c>
      <c r="F32" s="24">
        <v>0</v>
      </c>
      <c r="G32" s="19"/>
      <c r="H32" s="2"/>
      <c r="I32" s="2"/>
      <c r="J32" s="2"/>
      <c r="K32" s="2"/>
      <c r="L32" s="2"/>
      <c r="M32" s="2"/>
      <c r="N32" s="2"/>
    </row>
    <row r="33" spans="1:14" ht="16.5" customHeight="1" outlineLevel="1" x14ac:dyDescent="0.25">
      <c r="A33" s="9" t="s">
        <v>51</v>
      </c>
      <c r="B33" s="17" t="s">
        <v>52</v>
      </c>
      <c r="C33" s="23">
        <v>0</v>
      </c>
      <c r="D33" s="28">
        <v>0</v>
      </c>
      <c r="E33" s="25">
        <f>D33-C33</f>
        <v>0</v>
      </c>
      <c r="F33" s="25">
        <v>0</v>
      </c>
      <c r="G33" s="19"/>
      <c r="H33" s="2"/>
      <c r="I33" s="2"/>
      <c r="J33" s="2"/>
      <c r="K33" s="2"/>
      <c r="L33" s="2"/>
      <c r="M33" s="2"/>
      <c r="N33" s="2"/>
    </row>
    <row r="34" spans="1:14" ht="15" customHeight="1" x14ac:dyDescent="0.25">
      <c r="A34" s="13" t="s">
        <v>53</v>
      </c>
      <c r="B34" s="16" t="s">
        <v>54</v>
      </c>
      <c r="C34" s="22">
        <v>152059000.78999999</v>
      </c>
      <c r="D34" s="34">
        <f>D35+D36+D37+D38+D39</f>
        <v>178613623.53000003</v>
      </c>
      <c r="E34" s="24">
        <f>E35+E36+E37+E38+E39</f>
        <v>26554622.740000013</v>
      </c>
      <c r="F34" s="24">
        <f t="shared" ca="1" si="0"/>
        <v>117.4633679045893</v>
      </c>
      <c r="G34" s="19"/>
      <c r="H34" s="2"/>
      <c r="I34" s="2"/>
      <c r="J34" s="2"/>
      <c r="K34" s="2"/>
      <c r="L34" s="2"/>
      <c r="M34" s="2"/>
      <c r="N34" s="2"/>
    </row>
    <row r="35" spans="1:14" ht="15" customHeight="1" outlineLevel="1" x14ac:dyDescent="0.25">
      <c r="A35" s="9" t="s">
        <v>55</v>
      </c>
      <c r="B35" s="17" t="s">
        <v>56</v>
      </c>
      <c r="C35" s="23">
        <v>61661486.759999998</v>
      </c>
      <c r="D35" s="28">
        <v>75673343.900000006</v>
      </c>
      <c r="E35" s="25">
        <f>D35-C35</f>
        <v>14011857.140000008</v>
      </c>
      <c r="F35" s="25">
        <f t="shared" ca="1" si="0"/>
        <v>122.72383926540277</v>
      </c>
      <c r="G35" s="19"/>
      <c r="H35" s="2"/>
      <c r="I35" s="2"/>
      <c r="J35" s="2"/>
      <c r="K35" s="2"/>
      <c r="L35" s="2"/>
      <c r="M35" s="2"/>
      <c r="N35" s="2"/>
    </row>
    <row r="36" spans="1:14" ht="15" customHeight="1" outlineLevel="1" x14ac:dyDescent="0.25">
      <c r="A36" s="9" t="s">
        <v>57</v>
      </c>
      <c r="B36" s="17" t="s">
        <v>58</v>
      </c>
      <c r="C36" s="23">
        <v>63417745.079999998</v>
      </c>
      <c r="D36" s="28">
        <v>72502618.870000005</v>
      </c>
      <c r="E36" s="25">
        <f t="shared" ref="E36:E39" si="5">D36-C36</f>
        <v>9084873.7900000066</v>
      </c>
      <c r="F36" s="25">
        <f t="shared" ca="1" si="0"/>
        <v>114.32544436661954</v>
      </c>
      <c r="G36" s="19"/>
      <c r="H36" s="2"/>
      <c r="I36" s="2"/>
      <c r="J36" s="2"/>
      <c r="K36" s="2"/>
      <c r="L36" s="2"/>
      <c r="M36" s="2"/>
      <c r="N36" s="2"/>
    </row>
    <row r="37" spans="1:14" ht="15" customHeight="1" outlineLevel="1" x14ac:dyDescent="0.25">
      <c r="A37" s="9" t="s">
        <v>59</v>
      </c>
      <c r="B37" s="17" t="s">
        <v>60</v>
      </c>
      <c r="C37" s="23">
        <v>17588737.620000001</v>
      </c>
      <c r="D37" s="28">
        <v>19952518.800000001</v>
      </c>
      <c r="E37" s="25">
        <f t="shared" si="5"/>
        <v>2363781.1799999997</v>
      </c>
      <c r="F37" s="25">
        <f t="shared" ca="1" si="0"/>
        <v>113.43917472117023</v>
      </c>
      <c r="G37" s="19"/>
      <c r="H37" s="2"/>
      <c r="I37" s="2"/>
      <c r="J37" s="2"/>
      <c r="K37" s="2"/>
      <c r="L37" s="2"/>
      <c r="M37" s="2"/>
      <c r="N37" s="2"/>
    </row>
    <row r="38" spans="1:14" ht="15" customHeight="1" outlineLevel="1" x14ac:dyDescent="0.25">
      <c r="A38" s="9" t="s">
        <v>61</v>
      </c>
      <c r="B38" s="17" t="s">
        <v>62</v>
      </c>
      <c r="C38" s="23">
        <v>1446552.75</v>
      </c>
      <c r="D38" s="28">
        <v>568544.13</v>
      </c>
      <c r="E38" s="25">
        <f t="shared" si="5"/>
        <v>-878008.62</v>
      </c>
      <c r="F38" s="25">
        <f t="shared" ca="1" si="0"/>
        <v>39.303380398675401</v>
      </c>
      <c r="G38" s="19"/>
      <c r="H38" s="2"/>
      <c r="I38" s="2"/>
      <c r="J38" s="2"/>
      <c r="K38" s="2"/>
      <c r="L38" s="2"/>
      <c r="M38" s="2"/>
      <c r="N38" s="2"/>
    </row>
    <row r="39" spans="1:14" ht="15" customHeight="1" outlineLevel="1" x14ac:dyDescent="0.25">
      <c r="A39" s="9" t="s">
        <v>63</v>
      </c>
      <c r="B39" s="17" t="s">
        <v>64</v>
      </c>
      <c r="C39" s="23">
        <v>7944478.5800000001</v>
      </c>
      <c r="D39" s="28">
        <v>9916597.8300000001</v>
      </c>
      <c r="E39" s="25">
        <f t="shared" si="5"/>
        <v>1972119.25</v>
      </c>
      <c r="F39" s="25">
        <f t="shared" ca="1" si="0"/>
        <v>124.82377200896173</v>
      </c>
      <c r="G39" s="19"/>
      <c r="H39" s="2"/>
      <c r="I39" s="2"/>
      <c r="J39" s="2"/>
      <c r="K39" s="2"/>
      <c r="L39" s="2"/>
      <c r="M39" s="2"/>
      <c r="N39" s="2"/>
    </row>
    <row r="40" spans="1:14" ht="15" customHeight="1" x14ac:dyDescent="0.25">
      <c r="A40" s="13" t="s">
        <v>65</v>
      </c>
      <c r="B40" s="16" t="s">
        <v>66</v>
      </c>
      <c r="C40" s="22">
        <v>9203411.4600000009</v>
      </c>
      <c r="D40" s="34">
        <v>8322630.2599999998</v>
      </c>
      <c r="E40" s="24">
        <f t="shared" ref="E40:F40" si="6">E41</f>
        <v>-880781.20000000112</v>
      </c>
      <c r="F40" s="24">
        <f t="shared" ca="1" si="6"/>
        <v>90.429840023690517</v>
      </c>
      <c r="G40" s="19"/>
      <c r="H40" s="2"/>
      <c r="I40" s="2"/>
      <c r="J40" s="2"/>
      <c r="K40" s="2"/>
      <c r="L40" s="2"/>
      <c r="M40" s="2"/>
      <c r="N40" s="2"/>
    </row>
    <row r="41" spans="1:14" ht="15" customHeight="1" outlineLevel="1" x14ac:dyDescent="0.25">
      <c r="A41" s="9" t="s">
        <v>67</v>
      </c>
      <c r="B41" s="17" t="s">
        <v>68</v>
      </c>
      <c r="C41" s="23">
        <v>9203411.4600000009</v>
      </c>
      <c r="D41" s="28">
        <v>8322630.2599999998</v>
      </c>
      <c r="E41" s="25">
        <f>D41-C41</f>
        <v>-880781.20000000112</v>
      </c>
      <c r="F41" s="25">
        <f t="shared" ca="1" si="0"/>
        <v>90.429840023690517</v>
      </c>
      <c r="G41" s="19"/>
      <c r="H41" s="2"/>
      <c r="I41" s="2"/>
      <c r="J41" s="2"/>
      <c r="K41" s="2"/>
      <c r="L41" s="2"/>
      <c r="M41" s="2"/>
      <c r="N41" s="2"/>
    </row>
    <row r="42" spans="1:14" ht="15" customHeight="1" x14ac:dyDescent="0.25">
      <c r="A42" s="13" t="s">
        <v>69</v>
      </c>
      <c r="B42" s="16" t="s">
        <v>70</v>
      </c>
      <c r="C42" s="22">
        <v>10558873.380000001</v>
      </c>
      <c r="D42" s="34">
        <f>D43+D44+D45</f>
        <v>10527106.699999999</v>
      </c>
      <c r="E42" s="24">
        <f>E43+E44+E45</f>
        <v>-31766.680000000342</v>
      </c>
      <c r="F42" s="24">
        <f t="shared" ca="1" si="0"/>
        <v>99.69914706941961</v>
      </c>
      <c r="G42" s="19"/>
      <c r="H42" s="2"/>
      <c r="I42" s="2"/>
      <c r="J42" s="2"/>
      <c r="K42" s="2"/>
      <c r="L42" s="2"/>
      <c r="M42" s="2"/>
      <c r="N42" s="2"/>
    </row>
    <row r="43" spans="1:14" ht="15" customHeight="1" outlineLevel="1" x14ac:dyDescent="0.25">
      <c r="A43" s="9" t="s">
        <v>71</v>
      </c>
      <c r="B43" s="17" t="s">
        <v>72</v>
      </c>
      <c r="C43" s="23">
        <v>36347.5</v>
      </c>
      <c r="D43" s="28">
        <v>30399.43</v>
      </c>
      <c r="E43" s="25">
        <f>D43-C43</f>
        <v>-5948.07</v>
      </c>
      <c r="F43" s="25">
        <f t="shared" ca="1" si="0"/>
        <v>83.635545773436959</v>
      </c>
      <c r="G43" s="19"/>
      <c r="H43" s="2"/>
      <c r="I43" s="2"/>
      <c r="J43" s="2"/>
      <c r="K43" s="2"/>
      <c r="L43" s="2"/>
      <c r="M43" s="2"/>
      <c r="N43" s="2"/>
    </row>
    <row r="44" spans="1:14" ht="15" customHeight="1" outlineLevel="1" x14ac:dyDescent="0.25">
      <c r="A44" s="9" t="s">
        <v>73</v>
      </c>
      <c r="B44" s="17" t="s">
        <v>74</v>
      </c>
      <c r="C44" s="23">
        <v>6033500</v>
      </c>
      <c r="D44" s="28">
        <v>5727000</v>
      </c>
      <c r="E44" s="25">
        <f t="shared" ref="E44:E45" si="7">D44-C44</f>
        <v>-306500</v>
      </c>
      <c r="F44" s="25">
        <f t="shared" ca="1" si="0"/>
        <v>94.920029833430021</v>
      </c>
      <c r="G44" s="19"/>
      <c r="H44" s="2"/>
      <c r="I44" s="2"/>
      <c r="J44" s="2"/>
      <c r="K44" s="2"/>
      <c r="L44" s="2"/>
      <c r="M44" s="2"/>
      <c r="N44" s="2"/>
    </row>
    <row r="45" spans="1:14" ht="15" customHeight="1" outlineLevel="1" x14ac:dyDescent="0.25">
      <c r="A45" s="9" t="s">
        <v>75</v>
      </c>
      <c r="B45" s="17" t="s">
        <v>76</v>
      </c>
      <c r="C45" s="23">
        <v>4489025.88</v>
      </c>
      <c r="D45" s="28">
        <v>4769707.2699999996</v>
      </c>
      <c r="E45" s="25">
        <f t="shared" si="7"/>
        <v>280681.38999999966</v>
      </c>
      <c r="F45" s="25">
        <f t="shared" ca="1" si="0"/>
        <v>106.25261242646255</v>
      </c>
      <c r="G45" s="19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13" t="s">
        <v>77</v>
      </c>
      <c r="B46" s="16" t="s">
        <v>78</v>
      </c>
      <c r="C46" s="22">
        <v>17400608.48</v>
      </c>
      <c r="D46" s="34">
        <f>D47+D48</f>
        <v>16508876.6</v>
      </c>
      <c r="E46" s="24">
        <f>E47+E48</f>
        <v>-891731.8800000014</v>
      </c>
      <c r="F46" s="24">
        <f t="shared" ca="1" si="0"/>
        <v>94.875283349861334</v>
      </c>
      <c r="G46" s="19"/>
      <c r="H46" s="2"/>
      <c r="I46" s="2"/>
      <c r="J46" s="2"/>
      <c r="K46" s="2"/>
      <c r="L46" s="2"/>
      <c r="M46" s="2"/>
      <c r="N46" s="2"/>
    </row>
    <row r="47" spans="1:14" ht="15" customHeight="1" outlineLevel="1" x14ac:dyDescent="0.25">
      <c r="A47" s="9" t="s">
        <v>79</v>
      </c>
      <c r="B47" s="17" t="s">
        <v>80</v>
      </c>
      <c r="C47" s="23">
        <v>187089.54</v>
      </c>
      <c r="D47" s="28">
        <v>334875.59999999998</v>
      </c>
      <c r="E47" s="25">
        <f>D47-C47</f>
        <v>147786.05999999997</v>
      </c>
      <c r="F47" s="25">
        <f t="shared" ca="1" si="0"/>
        <v>178.99215530702568</v>
      </c>
      <c r="G47" s="19"/>
      <c r="H47" s="2"/>
      <c r="I47" s="2"/>
      <c r="J47" s="2"/>
      <c r="K47" s="2"/>
      <c r="L47" s="2"/>
      <c r="M47" s="2"/>
      <c r="N47" s="2"/>
    </row>
    <row r="48" spans="1:14" ht="15" customHeight="1" outlineLevel="1" x14ac:dyDescent="0.25">
      <c r="A48" s="9" t="s">
        <v>81</v>
      </c>
      <c r="B48" s="17" t="s">
        <v>82</v>
      </c>
      <c r="C48" s="23">
        <v>17213518.940000001</v>
      </c>
      <c r="D48" s="28">
        <v>16174001</v>
      </c>
      <c r="E48" s="25">
        <f>D48-C48</f>
        <v>-1039517.9400000013</v>
      </c>
      <c r="F48" s="25">
        <f t="shared" ca="1" si="0"/>
        <v>93.961037579687343</v>
      </c>
      <c r="G48" s="19"/>
      <c r="H48" s="2"/>
      <c r="I48" s="2"/>
      <c r="J48" s="2"/>
      <c r="K48" s="2"/>
      <c r="L48" s="2"/>
      <c r="M48" s="2"/>
      <c r="N48" s="2"/>
    </row>
    <row r="49" spans="1:14" ht="15" customHeight="1" x14ac:dyDescent="0.25">
      <c r="A49" s="13" t="s">
        <v>83</v>
      </c>
      <c r="B49" s="16" t="s">
        <v>84</v>
      </c>
      <c r="C49" s="22">
        <v>3791328.36</v>
      </c>
      <c r="D49" s="34">
        <v>3755271.55</v>
      </c>
      <c r="E49" s="24">
        <f>E50</f>
        <v>-36056.810000000056</v>
      </c>
      <c r="F49" s="24">
        <f t="shared" ca="1" si="0"/>
        <v>99.048966310056045</v>
      </c>
      <c r="G49" s="19"/>
      <c r="H49" s="2"/>
      <c r="I49" s="2"/>
      <c r="J49" s="2"/>
      <c r="K49" s="2"/>
      <c r="L49" s="2"/>
      <c r="M49" s="2"/>
      <c r="N49" s="2"/>
    </row>
    <row r="50" spans="1:14" ht="15" customHeight="1" outlineLevel="1" x14ac:dyDescent="0.25">
      <c r="A50" s="9" t="s">
        <v>85</v>
      </c>
      <c r="B50" s="17" t="s">
        <v>86</v>
      </c>
      <c r="C50" s="23">
        <v>3791328.36</v>
      </c>
      <c r="D50" s="28">
        <v>3755271.55</v>
      </c>
      <c r="E50" s="25">
        <f>D50-C50</f>
        <v>-36056.810000000056</v>
      </c>
      <c r="F50" s="25">
        <f t="shared" ca="1" si="0"/>
        <v>99.048966310056045</v>
      </c>
      <c r="G50" s="19"/>
      <c r="H50" s="2"/>
      <c r="I50" s="2"/>
      <c r="J50" s="2"/>
      <c r="K50" s="2"/>
      <c r="L50" s="2"/>
      <c r="M50" s="2"/>
      <c r="N50" s="2"/>
    </row>
    <row r="51" spans="1:14" ht="12.75" customHeight="1" x14ac:dyDescent="0.25">
      <c r="A51" s="10" t="s">
        <v>87</v>
      </c>
      <c r="B51" s="18"/>
      <c r="C51" s="26">
        <f>C7+C16+C18+C22+C27+C32+C34+C40+C42+C46+C49</f>
        <v>308347223.81999999</v>
      </c>
      <c r="D51" s="36">
        <f>D7+D16+D18+D22+D27+D32+D34+D40+D42+D46+D49</f>
        <v>327622564.88000005</v>
      </c>
      <c r="E51" s="27">
        <f t="shared" ref="E51" si="8">E7+E16+E18+E22+E27+E32+E34+E40+E42+E46+E49</f>
        <v>18975930.280000012</v>
      </c>
      <c r="F51" s="27">
        <f>D51/C51*100</f>
        <v>106.25118034831156</v>
      </c>
      <c r="G51" s="19"/>
      <c r="H51" s="2"/>
      <c r="I51" s="2"/>
      <c r="J51" s="2"/>
      <c r="K51" s="2"/>
      <c r="L51" s="2"/>
      <c r="M51" s="2"/>
    </row>
    <row r="52" spans="1:14" ht="12.75" customHeight="1" x14ac:dyDescent="0.25">
      <c r="A52" s="11"/>
      <c r="B52" s="6"/>
      <c r="C52" s="20"/>
      <c r="D52" s="20"/>
      <c r="E52" s="20"/>
      <c r="F52" s="20"/>
      <c r="G52" s="2"/>
      <c r="H52" s="2"/>
      <c r="I52" s="2"/>
      <c r="J52" s="2"/>
      <c r="K52" s="2"/>
      <c r="L52" s="2"/>
      <c r="M52" s="2"/>
    </row>
    <row r="53" spans="1:14" ht="12.75" customHeight="1" x14ac:dyDescent="0.25">
      <c r="A53" s="37"/>
      <c r="B53" s="37"/>
      <c r="C53" s="38"/>
      <c r="H53" s="7"/>
      <c r="I53" s="2"/>
      <c r="J53" s="2"/>
      <c r="K53" s="2"/>
      <c r="L53" s="2"/>
      <c r="M53" s="2"/>
    </row>
  </sheetData>
  <mergeCells count="10">
    <mergeCell ref="A1:F1"/>
    <mergeCell ref="A2:F2"/>
    <mergeCell ref="A3:F3"/>
    <mergeCell ref="F4:F5"/>
    <mergeCell ref="E4:E5"/>
    <mergeCell ref="A53:C53"/>
    <mergeCell ref="A4:A5"/>
    <mergeCell ref="B4:B5"/>
    <mergeCell ref="C4:C5"/>
    <mergeCell ref="D4:D5"/>
  </mergeCells>
  <pageMargins left="0.98402780000000001" right="0.59027779999999996" top="0.59027779999999996" bottom="0.59027779999999996" header="0.39374999999999999" footer="0.39374999999999999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CCBE8D336D94A48BD91575D2B5D7E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по разделам/подразделам&lt;/VariantName&gt;&#10;  &lt;VariantLink&gt;22589550&lt;/VariantLink&gt;&#10;  &lt;ReportLink&gt;3255729&lt;/ReportLink&gt;&#10;  &lt;Note&gt;01.01.2017 - 31.03.2017&#10;&lt;/Note&gt;&#10;  &lt;SilentMode&gt;false&lt;/SilentMode&gt;&#10;  &lt;DateInfo&gt;&#10;    &lt;string&gt;01.01.2017&lt;/string&gt;&#10;    &lt;string&gt;31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652DFA7C-2EEB-4088-8150-BD47A7DC808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2019-08-07T11:45:45Z</cp:lastPrinted>
  <dcterms:created xsi:type="dcterms:W3CDTF">2017-09-27T06:36:13Z</dcterms:created>
  <dcterms:modified xsi:type="dcterms:W3CDTF">2023-07-26T11:59:47Z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