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3\"/>
    </mc:Choice>
  </mc:AlternateContent>
  <bookViews>
    <workbookView xWindow="0" yWindow="0" windowWidth="12900" windowHeight="3645"/>
  </bookViews>
  <sheets>
    <sheet name="Документ" sheetId="1" r:id="rId1"/>
  </sheets>
  <definedNames>
    <definedName name="_xlnm._FilterDatabase" localSheetId="0" hidden="1">Документ!$A$6:$N$50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7" i="1" l="1"/>
  <c r="E19" i="1" l="1"/>
  <c r="E20" i="1"/>
  <c r="E18" i="1"/>
  <c r="E9" i="1"/>
  <c r="E10" i="1"/>
  <c r="E11" i="1"/>
  <c r="E12" i="1"/>
  <c r="E13" i="1"/>
  <c r="E14" i="1"/>
  <c r="E8" i="1"/>
  <c r="F8" i="1" l="1"/>
  <c r="F34" i="1"/>
  <c r="F9" i="1" l="1"/>
  <c r="F10" i="1"/>
  <c r="F14" i="1"/>
  <c r="F50" i="1" l="1"/>
  <c r="E32" i="1" l="1"/>
  <c r="E31" i="1" s="1"/>
  <c r="E47" i="1"/>
  <c r="E46" i="1"/>
  <c r="E49" i="1"/>
  <c r="E48" i="1" s="1"/>
  <c r="E43" i="1"/>
  <c r="E44" i="1"/>
  <c r="E42" i="1"/>
  <c r="E40" i="1"/>
  <c r="E39" i="1" s="1"/>
  <c r="E35" i="1"/>
  <c r="E36" i="1"/>
  <c r="E37" i="1"/>
  <c r="E38" i="1"/>
  <c r="E34" i="1"/>
  <c r="E28" i="1"/>
  <c r="E29" i="1"/>
  <c r="E30" i="1"/>
  <c r="E27" i="1"/>
  <c r="E23" i="1"/>
  <c r="E24" i="1"/>
  <c r="E25" i="1"/>
  <c r="E22" i="1"/>
  <c r="E16" i="1"/>
  <c r="E15" i="1" s="1"/>
  <c r="F38" i="1"/>
  <c r="F22" i="1"/>
  <c r="F27" i="1"/>
  <c r="F45" i="1"/>
  <c r="F35" i="1"/>
  <c r="F30" i="1"/>
  <c r="F23" i="1"/>
  <c r="F28" i="1"/>
  <c r="F25" i="1"/>
  <c r="F41" i="1"/>
  <c r="F44" i="1"/>
  <c r="F46" i="1"/>
  <c r="F19" i="1"/>
  <c r="F21" i="1"/>
  <c r="F37" i="1"/>
  <c r="F16" i="1"/>
  <c r="F42" i="1"/>
  <c r="F47" i="1"/>
  <c r="F43" i="1"/>
  <c r="F15" i="1"/>
  <c r="F17" i="1"/>
  <c r="F26" i="1"/>
  <c r="F7" i="1"/>
  <c r="F33" i="1"/>
  <c r="F29" i="1"/>
  <c r="F18" i="1"/>
  <c r="F40" i="1"/>
  <c r="F36" i="1"/>
  <c r="F39" i="1" l="1"/>
  <c r="E21" i="1"/>
  <c r="E33" i="1"/>
  <c r="E41" i="1"/>
  <c r="E45" i="1"/>
  <c r="E26" i="1"/>
  <c r="E17" i="1"/>
  <c r="F48" i="1"/>
  <c r="F49" i="1"/>
  <c r="E50" i="1" l="1"/>
</calcChain>
</file>

<file path=xl/sharedStrings.xml><?xml version="1.0" encoding="utf-8"?>
<sst xmlns="http://schemas.openxmlformats.org/spreadsheetml/2006/main" count="95" uniqueCount="95">
  <si>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</si>
  <si>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</si>
  <si>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</si>
  <si>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</si>
  <si>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</si>
  <si>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</si>
  <si>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</si>
  <si>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</si>
  <si>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</si>
  <si>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</si>
  <si>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</si>
  <si>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</si>
  <si>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</si>
  <si>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</si>
  <si>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</si>
  <si>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</si>
  <si>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</si>
  <si>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</si>
  <si>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</si>
  <si>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</si>
  <si>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</si>
  <si>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</si>
  <si>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</si>
  <si>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</si>
  <si>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</si>
  <si>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</si>
  <si>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</si>
  <si>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</si>
  <si>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</si>
  <si>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</si>
  <si>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</si>
  <si>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</si>
  <si>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</si>
  <si>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</si>
  <si>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</si>
  <si>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</si>
  <si>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</si>
  <si>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</si>
  <si>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</si>
  <si>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</si>
  <si>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</si>
  <si>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</si>
  <si>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</si>
  <si>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</si>
  <si>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</si>
  <si>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</si>
  <si>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</si>
  <si>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</si>
  <si>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</si>
  <si>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</si>
  <si>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</si>
  <si>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</si>
  <si>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</si>
  <si>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</si>
  <si>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</si>
  <si>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</si>
  <si>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</si>
  <si>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</si>
  <si>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</si>
  <si>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</si>
  <si>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</si>
  <si>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</si>
  <si>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</si>
  <si>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</si>
  <si>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</si>
  <si>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</si>
  <si>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</si>
  <si>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</si>
  <si>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</si>
  <si>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</si>
  <si>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</si>
  <si>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</si>
  <si>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</si>
  <si>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</si>
  <si>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</si>
  <si>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</si>
  <si>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</si>
  <si>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</si>
  <si>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</si>
  <si>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</si>
  <si>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</si>
  <si>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</si>
  <si>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</si>
  <si>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</si>
  <si>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</si>
  <si>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</si>
  <si>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</si>
  <si>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                 (стр.4/стр.3)</t>
  </si>
  <si>
    <t>Исполнено за 1 квартал 2022 года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</si>
  <si>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</si>
  <si>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</si>
  <si>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0105</t>
  </si>
  <si>
    <t xml:space="preserve">  Судебная система</t>
  </si>
  <si>
    <t>Сравнительный анализ исполнения местного бюджета ЗАТО Видяево года в разрезе разделов и подразделов 1 квартал 2023/2022 годов</t>
  </si>
  <si>
    <t>Исполнено за 1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</si>
</sst>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5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5" borderId="2" xfId="9" applyNumberFormat="1" applyFill="1" applyProtection="1">
      <alignment horizontal="center" vertical="center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4" fontId="5" fillId="5" borderId="9" xfId="11" applyNumberFormat="1" applyFont="1" applyFill="1" applyBorder="1" applyProtection="1">
      <alignment horizontal="right" vertical="top" shrinkToFit="1"/>
    </xf>
    <xf numFmtId="4" fontId="1" fillId="5" borderId="9" xfId="11" applyNumberFormat="1" applyFill="1" applyBorder="1" applyProtection="1">
      <alignment horizontal="right" vertical="top" shrinkToFit="1"/>
    </xf>
    <xf numFmtId="0" fontId="1" fillId="5" borderId="1" xfId="14" applyNumberFormat="1" applyFill="1" applyBorder="1" applyProtection="1"/>
    <xf numFmtId="4" fontId="5" fillId="5" borderId="7" xfId="14" applyNumberFormat="1" applyFont="1" applyFill="1" applyBorder="1" applyAlignment="1" applyProtection="1">
      <alignment horizontal="right" vertical="top" shrinkToFit="1"/>
    </xf>
    <xf numFmtId="4" fontId="1" fillId="5" borderId="7" xfId="14" applyNumberFormat="1" applyFill="1" applyBorder="1" applyAlignment="1" applyProtection="1">
      <alignment horizontal="right" vertical="top" shrinkToFit="1"/>
    </xf>
    <xf numFmtId="0" fontId="1" fillId="5" borderId="11" xfId="9" applyNumberFormat="1" applyFill="1" applyBorder="1" applyProtection="1">
      <alignment horizontal="center" vertical="center" shrinkToFit="1"/>
    </xf>
    <xf numFmtId="0" fontId="1" fillId="5" borderId="12" xfId="9" applyNumberFormat="1" applyFill="1" applyBorder="1" applyProtection="1">
      <alignment horizontal="center" vertical="center" shrinkToFit="1"/>
    </xf>
    <xf numFmtId="4" fontId="5" fillId="5" borderId="7" xfId="11" applyNumberFormat="1" applyFont="1" applyFill="1" applyBorder="1" applyProtection="1">
      <alignment horizontal="right" vertical="top" shrinkToFit="1"/>
    </xf>
    <xf numFmtId="4" fontId="1" fillId="5" borderId="7" xfId="11" applyNumberFormat="1" applyFill="1" applyBorder="1" applyProtection="1">
      <alignment horizontal="right" vertical="top" shrinkToFit="1"/>
    </xf>
    <xf numFmtId="4" fontId="1" fillId="5" borderId="1" xfId="14" applyNumberFormat="1" applyFill="1" applyBorder="1" applyProtection="1"/>
    <xf numFmtId="4" fontId="5" fillId="5" borderId="4" xfId="14" applyNumberFormat="1" applyFont="1" applyFill="1" applyAlignment="1" applyProtection="1">
      <alignment horizontal="right" vertical="top" shrinkToFit="1"/>
    </xf>
    <xf numFmtId="4" fontId="1" fillId="5" borderId="4" xfId="14" applyNumberFormat="1" applyFill="1" applyAlignment="1" applyProtection="1">
      <alignment horizontal="right" vertical="top" shrinkToFit="1"/>
    </xf>
    <xf numFmtId="0" fontId="5" fillId="0" borderId="2" xfId="12" applyNumberFormat="1" applyFont="1" applyAlignment="1" applyProtection="1">
      <alignment horizontal="center"/>
    </xf>
    <xf numFmtId="4" fontId="5" fillId="5" borderId="2" xfId="9" applyNumberFormat="1" applyFont="1" applyFill="1" applyAlignment="1" applyProtection="1">
      <alignment horizontal="right" vertical="top" shrinkToFit="1"/>
    </xf>
    <xf numFmtId="4" fontId="5" fillId="5" borderId="9" xfId="13" applyNumberFormat="1" applyFont="1" applyFill="1" applyBorder="1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10" xfId="7" applyFill="1" applyBorder="1" applyProtection="1">
      <alignment horizontal="center" vertical="center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Fill="1" applyProtection="1">
      <alignment horizontal="center" vertical="center" wrapText="1"/>
      <protection locked="0"/>
    </xf>
    <xf numFmtId="49" fontId="5" fillId="0" borderId="8" xfId="10" applyNumberFormat="1" applyFont="1" applyBorder="1" applyAlignment="1" applyProtection="1">
      <alignment horizontal="center" vertical="top" wrapText="1"/>
    </xf>
    <xf numFmtId="49" fontId="1" fillId="0" borderId="8" xfId="10" applyNumberFormat="1" applyBorder="1" applyAlignment="1" applyProtection="1">
      <alignment horizontal="center" vertical="top" wrapText="1"/>
    </xf>
    <xf numFmtId="0" fontId="6" fillId="5" borderId="8" xfId="13" applyNumberFormat="1" applyFont="1" applyFill="1" applyBorder="1" applyAlignment="1" applyProtection="1">
      <alignment horizontal="center" vertical="top" wrapText="1"/>
    </xf>
    <xf numFmtId="0" fontId="1" fillId="0" borderId="13" xfId="9" applyNumberFormat="1" applyBorder="1" applyProtection="1">
      <alignment horizontal="center" vertical="center" shrinkToFit="1"/>
    </xf>
    <xf numFmtId="49" fontId="5" fillId="0" borderId="7" xfId="10" applyNumberFormat="1" applyFont="1" applyBorder="1" applyProtection="1">
      <alignment horizontal="left" vertical="top" wrapText="1"/>
    </xf>
    <xf numFmtId="49" fontId="1" fillId="0" borderId="7" xfId="10" applyNumberFormat="1" applyBorder="1" applyProtection="1">
      <alignment horizontal="left" vertical="top" wrapText="1"/>
    </xf>
    <xf numFmtId="0" fontId="6" fillId="5" borderId="7" xfId="13" applyNumberFormat="1" applyFont="1" applyFill="1" applyBorder="1" applyAlignment="1" applyProtection="1">
      <alignment horizontal="left" vertical="top" wrapText="1"/>
    </xf>
    <xf numFmtId="0" fontId="5" fillId="0" borderId="14" xfId="12" applyNumberFormat="1" applyFont="1" applyBorder="1" applyProtection="1">
      <alignment horizontal="left"/>
    </xf>
    <xf numFmtId="4" fontId="5" fillId="5" borderId="15" xfId="9" applyNumberFormat="1" applyFont="1" applyFill="1" applyBorder="1" applyAlignment="1" applyProtection="1">
      <alignment horizontal="right" vertical="top" shrinkToFit="1"/>
    </xf>
    <xf numFmtId="4" fontId="5" fillId="5" borderId="16" xfId="13" applyNumberFormat="1" applyFont="1" applyFill="1" applyBorder="1" applyProtection="1">
      <alignment horizontal="right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tabSelected="1" workbookViewId="0">
      <pane ySplit="6" topLeftCell="A7" activePane="bottomLeft" state="frozen"/>
      <selection pane="bottomLeft" activeCell="E8" sqref="E8"/>
    </sheetView>
  </sheetViews>
  <sheetFormatPr defaultRowHeight="15" outlineLevelRow="1" x14ac:dyDescent="0.25"/>
  <cols>
    <col min="1" max="1" width="12.42578125" style="10" customWidth="1"/>
    <col min="2" max="2" width="50.7109375" style="1" customWidth="1"/>
    <col min="3" max="3" width="15" style="13" customWidth="1"/>
    <col min="4" max="4" width="15.140625" style="13" customWidth="1"/>
    <col min="5" max="5" width="14" style="13" customWidth="1"/>
    <col min="6" max="6" width="14.42578125" style="13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37" t="s">
        <v>93</v>
      </c>
      <c r="B1" s="38"/>
      <c r="C1" s="38"/>
      <c r="D1" s="38"/>
      <c r="E1" s="38"/>
      <c r="F1" s="38"/>
      <c r="G1" s="3"/>
      <c r="H1" s="3"/>
      <c r="I1" s="3"/>
      <c r="J1" s="3"/>
      <c r="K1" s="3"/>
      <c r="L1" s="3"/>
      <c r="M1" s="3"/>
    </row>
    <row r="2" spans="1:14" ht="18" customHeight="1" x14ac:dyDescent="0.25">
      <c r="A2" s="39"/>
      <c r="B2" s="40"/>
      <c r="C2" s="40"/>
      <c r="D2" s="40"/>
      <c r="E2" s="40"/>
      <c r="F2" s="40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41" t="s">
        <v>0</v>
      </c>
      <c r="B3" s="42"/>
      <c r="C3" s="42"/>
      <c r="D3" s="42"/>
      <c r="E3" s="42"/>
      <c r="F3" s="42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31" t="s">
        <v>1</v>
      </c>
      <c r="B4" s="33" t="s">
        <v>2</v>
      </c>
      <c r="C4" s="35" t="s">
        <v>88</v>
      </c>
      <c r="D4" s="35" t="s">
        <v>94</v>
      </c>
      <c r="E4" s="35" t="s">
        <v>86</v>
      </c>
      <c r="F4" s="35" t="s">
        <v>87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32"/>
      <c r="B5" s="34"/>
      <c r="C5" s="36"/>
      <c r="D5" s="36"/>
      <c r="E5" s="43"/>
      <c r="F5" s="43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8">
        <v>1</v>
      </c>
      <c r="B6" s="47">
        <v>2</v>
      </c>
      <c r="C6" s="19">
        <v>3</v>
      </c>
      <c r="D6" s="19">
        <v>4</v>
      </c>
      <c r="E6" s="20">
        <v>5</v>
      </c>
      <c r="F6" s="11">
        <v>6</v>
      </c>
      <c r="G6" s="5"/>
      <c r="H6" s="2"/>
      <c r="I6" s="2"/>
      <c r="J6" s="2"/>
      <c r="K6" s="2"/>
      <c r="L6" s="2"/>
      <c r="M6" s="2"/>
    </row>
    <row r="7" spans="1:14" ht="15" customHeight="1" x14ac:dyDescent="0.25">
      <c r="A7" s="44" t="s">
        <v>3</v>
      </c>
      <c r="B7" s="48" t="s">
        <v>4</v>
      </c>
      <c r="C7" s="17">
        <v>15755541.609999999</v>
      </c>
      <c r="D7" s="24">
        <v>17133054.280000001</v>
      </c>
      <c r="E7" s="21">
        <f>E8+E9+E10+E12+E13+E14+E11</f>
        <v>1377512.669999999</v>
      </c>
      <c r="F7" s="14">
        <f t="shared" ref="F7:F49" ca="1" si="0">IF(INDIRECT("R[0]C[-3]", FALSE)&lt;&gt;0,INDIRECT("R[0]C[-2]", FALSE)*100/INDIRECT("R[0]C[-3]", FALSE),"")</f>
        <v>108.74303596853629</v>
      </c>
      <c r="G7" s="5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45" t="s">
        <v>5</v>
      </c>
      <c r="B8" s="49" t="s">
        <v>6</v>
      </c>
      <c r="C8" s="18">
        <v>675574.46</v>
      </c>
      <c r="D8" s="25">
        <v>813961.47</v>
      </c>
      <c r="E8" s="22">
        <f>D8-C8</f>
        <v>138387.01</v>
      </c>
      <c r="F8" s="15">
        <f>D8/C8*100</f>
        <v>120.48434601864612</v>
      </c>
      <c r="G8" s="5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45" t="s">
        <v>7</v>
      </c>
      <c r="B9" s="49" t="s">
        <v>8</v>
      </c>
      <c r="C9" s="18">
        <v>1075575.79</v>
      </c>
      <c r="D9" s="25">
        <v>926965.88</v>
      </c>
      <c r="E9" s="22">
        <f t="shared" ref="E9:E14" si="1">D9-C9</f>
        <v>-148609.91000000003</v>
      </c>
      <c r="F9" s="15">
        <f t="shared" ref="F9:F14" si="2">D9/C9*100</f>
        <v>86.183222848480071</v>
      </c>
      <c r="G9" s="5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45" t="s">
        <v>9</v>
      </c>
      <c r="B10" s="49" t="s">
        <v>10</v>
      </c>
      <c r="C10" s="18">
        <v>8596816.25</v>
      </c>
      <c r="D10" s="25">
        <v>9400758.9199999999</v>
      </c>
      <c r="E10" s="22">
        <f t="shared" si="1"/>
        <v>803942.66999999993</v>
      </c>
      <c r="F10" s="15">
        <f t="shared" si="2"/>
        <v>109.35163258840154</v>
      </c>
      <c r="G10" s="5"/>
      <c r="H10" s="2"/>
      <c r="I10" s="2"/>
      <c r="J10" s="2"/>
      <c r="K10" s="2"/>
      <c r="L10" s="2"/>
      <c r="M10" s="2"/>
      <c r="N10" s="2"/>
    </row>
    <row r="11" spans="1:14" ht="15" customHeight="1" outlineLevel="1" x14ac:dyDescent="0.25">
      <c r="A11" s="46" t="s">
        <v>91</v>
      </c>
      <c r="B11" s="50" t="s">
        <v>92</v>
      </c>
      <c r="C11" s="18">
        <v>4080</v>
      </c>
      <c r="D11" s="25">
        <v>0</v>
      </c>
      <c r="E11" s="22">
        <f t="shared" si="1"/>
        <v>-4080</v>
      </c>
      <c r="F11" s="15">
        <v>0</v>
      </c>
      <c r="G11" s="5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46" t="s">
        <v>89</v>
      </c>
      <c r="B12" s="50" t="s">
        <v>90</v>
      </c>
      <c r="C12" s="18">
        <v>684824.13</v>
      </c>
      <c r="D12" s="25">
        <v>797226.91</v>
      </c>
      <c r="E12" s="22">
        <f t="shared" si="1"/>
        <v>112402.78000000003</v>
      </c>
      <c r="F12" s="15">
        <v>0</v>
      </c>
      <c r="G12" s="5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45" t="s">
        <v>11</v>
      </c>
      <c r="B13" s="49" t="s">
        <v>12</v>
      </c>
      <c r="C13" s="18">
        <v>0</v>
      </c>
      <c r="D13" s="25">
        <v>0</v>
      </c>
      <c r="E13" s="22">
        <f t="shared" si="1"/>
        <v>0</v>
      </c>
      <c r="F13" s="15">
        <v>0</v>
      </c>
      <c r="G13" s="5"/>
      <c r="H13" s="2"/>
      <c r="I13" s="2"/>
      <c r="J13" s="2"/>
      <c r="K13" s="2"/>
      <c r="L13" s="2"/>
      <c r="M13" s="2"/>
      <c r="N13" s="2"/>
    </row>
    <row r="14" spans="1:14" ht="15" customHeight="1" outlineLevel="1" x14ac:dyDescent="0.25">
      <c r="A14" s="45" t="s">
        <v>13</v>
      </c>
      <c r="B14" s="49" t="s">
        <v>14</v>
      </c>
      <c r="C14" s="18">
        <v>4718670.9800000004</v>
      </c>
      <c r="D14" s="25">
        <v>5194141.0999999996</v>
      </c>
      <c r="E14" s="22">
        <f t="shared" si="1"/>
        <v>475470.11999999918</v>
      </c>
      <c r="F14" s="15">
        <f t="shared" si="2"/>
        <v>110.07635671177903</v>
      </c>
      <c r="G14" s="5"/>
      <c r="H14" s="2"/>
      <c r="I14" s="2"/>
      <c r="J14" s="2"/>
      <c r="K14" s="2"/>
      <c r="L14" s="2"/>
      <c r="M14" s="2"/>
      <c r="N14" s="2"/>
    </row>
    <row r="15" spans="1:14" ht="15" customHeight="1" x14ac:dyDescent="0.25">
      <c r="A15" s="44" t="s">
        <v>15</v>
      </c>
      <c r="B15" s="48" t="s">
        <v>16</v>
      </c>
      <c r="C15" s="17">
        <v>125258.63</v>
      </c>
      <c r="D15" s="24">
        <v>161892.32999999999</v>
      </c>
      <c r="E15" s="21">
        <f>E16</f>
        <v>36633.699999999983</v>
      </c>
      <c r="F15" s="14">
        <f t="shared" ca="1" si="0"/>
        <v>129.24644792937619</v>
      </c>
      <c r="G15" s="5"/>
      <c r="H15" s="2"/>
      <c r="I15" s="2"/>
      <c r="J15" s="2"/>
      <c r="K15" s="2"/>
      <c r="L15" s="2"/>
      <c r="M15" s="2"/>
      <c r="N15" s="2"/>
    </row>
    <row r="16" spans="1:14" ht="15" customHeight="1" outlineLevel="1" x14ac:dyDescent="0.25">
      <c r="A16" s="45" t="s">
        <v>17</v>
      </c>
      <c r="B16" s="49" t="s">
        <v>18</v>
      </c>
      <c r="C16" s="18">
        <v>125258.63</v>
      </c>
      <c r="D16" s="25">
        <v>161892.32999999999</v>
      </c>
      <c r="E16" s="22">
        <f>D16-C16</f>
        <v>36633.699999999983</v>
      </c>
      <c r="F16" s="15">
        <f t="shared" ca="1" si="0"/>
        <v>129.24644792937619</v>
      </c>
      <c r="G16" s="5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44" t="s">
        <v>19</v>
      </c>
      <c r="B17" s="48" t="s">
        <v>20</v>
      </c>
      <c r="C17" s="17">
        <v>5298840.1399999997</v>
      </c>
      <c r="D17" s="24">
        <v>4364613.49</v>
      </c>
      <c r="E17" s="21">
        <f>E18+E19+E20</f>
        <v>-934226.64999999979</v>
      </c>
      <c r="F17" s="14">
        <f t="shared" ca="1" si="0"/>
        <v>82.369223729780231</v>
      </c>
      <c r="G17" s="5"/>
      <c r="H17" s="2"/>
      <c r="I17" s="2"/>
      <c r="J17" s="2"/>
      <c r="K17" s="2"/>
      <c r="L17" s="2"/>
      <c r="M17" s="2"/>
      <c r="N17" s="2"/>
    </row>
    <row r="18" spans="1:14" ht="15" customHeight="1" outlineLevel="1" x14ac:dyDescent="0.25">
      <c r="A18" s="45" t="s">
        <v>21</v>
      </c>
      <c r="B18" s="49" t="s">
        <v>22</v>
      </c>
      <c r="C18" s="18">
        <v>271733.18</v>
      </c>
      <c r="D18" s="25">
        <v>70504.08</v>
      </c>
      <c r="E18" s="22">
        <f>D18-C18</f>
        <v>-201229.09999999998</v>
      </c>
      <c r="F18" s="15">
        <f t="shared" ca="1" si="0"/>
        <v>25.946069596653601</v>
      </c>
      <c r="G18" s="5"/>
      <c r="H18" s="2"/>
      <c r="I18" s="2"/>
      <c r="J18" s="2"/>
      <c r="K18" s="2"/>
      <c r="L18" s="2"/>
      <c r="M18" s="2"/>
      <c r="N18" s="2"/>
    </row>
    <row r="19" spans="1:14" ht="40.5" customHeight="1" outlineLevel="1" x14ac:dyDescent="0.25">
      <c r="A19" s="45" t="s">
        <v>23</v>
      </c>
      <c r="B19" s="49" t="s">
        <v>24</v>
      </c>
      <c r="C19" s="18">
        <v>5027106.96</v>
      </c>
      <c r="D19" s="25">
        <v>4294109.41</v>
      </c>
      <c r="E19" s="22">
        <f t="shared" ref="E19:E20" si="3">D19-C19</f>
        <v>-732997.54999999981</v>
      </c>
      <c r="F19" s="15">
        <f t="shared" ca="1" si="0"/>
        <v>85.41909778661244</v>
      </c>
      <c r="G19" s="5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45" t="s">
        <v>25</v>
      </c>
      <c r="B20" s="49" t="s">
        <v>26</v>
      </c>
      <c r="C20" s="18">
        <v>0</v>
      </c>
      <c r="D20" s="25">
        <v>0</v>
      </c>
      <c r="E20" s="22">
        <f t="shared" si="3"/>
        <v>0</v>
      </c>
      <c r="F20" s="15">
        <v>0</v>
      </c>
      <c r="G20" s="5"/>
      <c r="H20" s="2"/>
      <c r="I20" s="2"/>
      <c r="J20" s="2"/>
      <c r="K20" s="2"/>
      <c r="L20" s="2"/>
      <c r="M20" s="2"/>
      <c r="N20" s="2"/>
    </row>
    <row r="21" spans="1:14" ht="15" customHeight="1" x14ac:dyDescent="0.25">
      <c r="A21" s="44" t="s">
        <v>27</v>
      </c>
      <c r="B21" s="48" t="s">
        <v>28</v>
      </c>
      <c r="C21" s="17">
        <v>3019279.95</v>
      </c>
      <c r="D21" s="24">
        <v>5026600.68</v>
      </c>
      <c r="E21" s="21">
        <f>E22+E23+E24+E25</f>
        <v>2007320.7300000002</v>
      </c>
      <c r="F21" s="14">
        <f t="shared" ca="1" si="0"/>
        <v>166.48342529482898</v>
      </c>
      <c r="G21" s="5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45" t="s">
        <v>29</v>
      </c>
      <c r="B22" s="49" t="s">
        <v>30</v>
      </c>
      <c r="C22" s="18">
        <v>0</v>
      </c>
      <c r="D22" s="25">
        <v>93728</v>
      </c>
      <c r="E22" s="22">
        <f>D22-C22</f>
        <v>93728</v>
      </c>
      <c r="F22" s="15" t="str">
        <f t="shared" ca="1" si="0"/>
        <v/>
      </c>
      <c r="G22" s="5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45" t="s">
        <v>31</v>
      </c>
      <c r="B23" s="49" t="s">
        <v>32</v>
      </c>
      <c r="C23" s="18">
        <v>3019252.68</v>
      </c>
      <c r="D23" s="25">
        <v>4932848.4000000004</v>
      </c>
      <c r="E23" s="22">
        <f t="shared" ref="E23:E25" si="4">D23-C23</f>
        <v>1913595.7200000002</v>
      </c>
      <c r="F23" s="15">
        <f t="shared" ca="1" si="0"/>
        <v>163.37978045613593</v>
      </c>
      <c r="G23" s="5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45" t="s">
        <v>33</v>
      </c>
      <c r="B24" s="49" t="s">
        <v>34</v>
      </c>
      <c r="C24" s="18">
        <v>0</v>
      </c>
      <c r="D24" s="25">
        <v>0</v>
      </c>
      <c r="E24" s="22">
        <f t="shared" si="4"/>
        <v>0</v>
      </c>
      <c r="F24" s="15">
        <v>0</v>
      </c>
      <c r="G24" s="5"/>
      <c r="H24" s="2"/>
      <c r="I24" s="2"/>
      <c r="J24" s="2"/>
      <c r="K24" s="2"/>
      <c r="L24" s="2"/>
      <c r="M24" s="2"/>
      <c r="N24" s="2"/>
    </row>
    <row r="25" spans="1:14" ht="15" customHeight="1" outlineLevel="1" x14ac:dyDescent="0.25">
      <c r="A25" s="45" t="s">
        <v>35</v>
      </c>
      <c r="B25" s="49" t="s">
        <v>36</v>
      </c>
      <c r="C25" s="18">
        <v>27.27</v>
      </c>
      <c r="D25" s="25">
        <v>24.28</v>
      </c>
      <c r="E25" s="22">
        <f t="shared" si="4"/>
        <v>-2.9899999999999984</v>
      </c>
      <c r="F25" s="15">
        <f t="shared" ca="1" si="0"/>
        <v>89.035570223689035</v>
      </c>
      <c r="G25" s="5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44" t="s">
        <v>37</v>
      </c>
      <c r="B26" s="48" t="s">
        <v>38</v>
      </c>
      <c r="C26" s="17">
        <v>20199053.149999999</v>
      </c>
      <c r="D26" s="24">
        <v>21919554.420000002</v>
      </c>
      <c r="E26" s="21">
        <f>E27+E28+E29+E30</f>
        <v>1720501.27</v>
      </c>
      <c r="F26" s="14">
        <f t="shared" ca="1" si="0"/>
        <v>108.51773227796077</v>
      </c>
      <c r="G26" s="5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45" t="s">
        <v>39</v>
      </c>
      <c r="B27" s="49" t="s">
        <v>40</v>
      </c>
      <c r="C27" s="18">
        <v>2217272.4</v>
      </c>
      <c r="D27" s="25">
        <v>2541510.3199999998</v>
      </c>
      <c r="E27" s="22">
        <f>D27-C27</f>
        <v>324237.91999999993</v>
      </c>
      <c r="F27" s="15">
        <f t="shared" ca="1" si="0"/>
        <v>114.62327858318174</v>
      </c>
      <c r="G27" s="5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45" t="s">
        <v>41</v>
      </c>
      <c r="B28" s="49" t="s">
        <v>42</v>
      </c>
      <c r="C28" s="18">
        <v>1016138.28</v>
      </c>
      <c r="D28" s="25">
        <v>1793700.59</v>
      </c>
      <c r="E28" s="22">
        <f t="shared" ref="E28:E30" si="5">D28-C28</f>
        <v>777562.31</v>
      </c>
      <c r="F28" s="15">
        <f t="shared" ca="1" si="0"/>
        <v>176.52130869432455</v>
      </c>
      <c r="G28" s="5"/>
      <c r="H28" s="2"/>
      <c r="I28" s="2"/>
      <c r="J28" s="2"/>
      <c r="K28" s="2"/>
      <c r="L28" s="2"/>
      <c r="M28" s="2"/>
      <c r="N28" s="2"/>
    </row>
    <row r="29" spans="1:14" ht="15" customHeight="1" outlineLevel="1" x14ac:dyDescent="0.25">
      <c r="A29" s="45" t="s">
        <v>43</v>
      </c>
      <c r="B29" s="49" t="s">
        <v>44</v>
      </c>
      <c r="C29" s="18">
        <v>2260001.0099999998</v>
      </c>
      <c r="D29" s="25">
        <v>3152918.88</v>
      </c>
      <c r="E29" s="22">
        <f t="shared" si="5"/>
        <v>892917.87000000011</v>
      </c>
      <c r="F29" s="15">
        <f t="shared" ca="1" si="0"/>
        <v>139.50962260853152</v>
      </c>
      <c r="G29" s="5"/>
      <c r="H29" s="2"/>
      <c r="I29" s="2"/>
      <c r="J29" s="2"/>
      <c r="K29" s="2"/>
      <c r="L29" s="2"/>
      <c r="M29" s="2"/>
      <c r="N29" s="2"/>
    </row>
    <row r="30" spans="1:14" ht="27" customHeight="1" outlineLevel="1" x14ac:dyDescent="0.25">
      <c r="A30" s="45" t="s">
        <v>45</v>
      </c>
      <c r="B30" s="49" t="s">
        <v>46</v>
      </c>
      <c r="C30" s="18">
        <v>14705641.460000001</v>
      </c>
      <c r="D30" s="25">
        <v>14431424.630000001</v>
      </c>
      <c r="E30" s="22">
        <f t="shared" si="5"/>
        <v>-274216.83000000007</v>
      </c>
      <c r="F30" s="15">
        <f t="shared" ca="1" si="0"/>
        <v>98.13529501078969</v>
      </c>
      <c r="G30" s="5"/>
      <c r="H30" s="2"/>
      <c r="I30" s="2"/>
      <c r="J30" s="2"/>
      <c r="K30" s="2"/>
      <c r="L30" s="2"/>
      <c r="M30" s="2"/>
      <c r="N30" s="2"/>
    </row>
    <row r="31" spans="1:14" ht="15" customHeight="1" x14ac:dyDescent="0.25">
      <c r="A31" s="44" t="s">
        <v>47</v>
      </c>
      <c r="B31" s="48" t="s">
        <v>48</v>
      </c>
      <c r="C31" s="17">
        <v>0</v>
      </c>
      <c r="D31" s="24">
        <v>0</v>
      </c>
      <c r="E31" s="21">
        <f>E32</f>
        <v>0</v>
      </c>
      <c r="F31" s="14">
        <v>0</v>
      </c>
      <c r="G31" s="5"/>
      <c r="H31" s="2"/>
      <c r="I31" s="2"/>
      <c r="J31" s="2"/>
      <c r="K31" s="2"/>
      <c r="L31" s="2"/>
      <c r="M31" s="2"/>
      <c r="N31" s="2"/>
    </row>
    <row r="32" spans="1:14" ht="16.5" customHeight="1" outlineLevel="1" x14ac:dyDescent="0.25">
      <c r="A32" s="45" t="s">
        <v>49</v>
      </c>
      <c r="B32" s="49" t="s">
        <v>50</v>
      </c>
      <c r="C32" s="18">
        <v>0</v>
      </c>
      <c r="D32" s="25">
        <v>0</v>
      </c>
      <c r="E32" s="22">
        <f>D32-C32</f>
        <v>0</v>
      </c>
      <c r="F32" s="15">
        <v>0</v>
      </c>
      <c r="G32" s="5"/>
      <c r="H32" s="2"/>
      <c r="I32" s="2"/>
      <c r="J32" s="2"/>
      <c r="K32" s="2"/>
      <c r="L32" s="2"/>
      <c r="M32" s="2"/>
      <c r="N32" s="2"/>
    </row>
    <row r="33" spans="1:14" ht="15" customHeight="1" x14ac:dyDescent="0.25">
      <c r="A33" s="44" t="s">
        <v>51</v>
      </c>
      <c r="B33" s="48" t="s">
        <v>52</v>
      </c>
      <c r="C33" s="17">
        <v>53600660.890000001</v>
      </c>
      <c r="D33" s="24">
        <v>78868597.280000001</v>
      </c>
      <c r="E33" s="21">
        <f>E34+E35+E36+E37+E38</f>
        <v>25267936.389999997</v>
      </c>
      <c r="F33" s="14">
        <f t="shared" ca="1" si="0"/>
        <v>147.1410911179905</v>
      </c>
      <c r="G33" s="5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45" t="s">
        <v>53</v>
      </c>
      <c r="B34" s="49" t="s">
        <v>54</v>
      </c>
      <c r="C34" s="18">
        <v>25263028.870000001</v>
      </c>
      <c r="D34" s="25">
        <v>32513397.84</v>
      </c>
      <c r="E34" s="22">
        <f>D34-C34</f>
        <v>7250368.9699999988</v>
      </c>
      <c r="F34" s="15">
        <f ca="1">IF(INDIRECT("R[0]C[-3]", FALSE)&lt;&gt;0,INDIRECT("R[0]C[-2]", FALSE)*100/INDIRECT("R[0]C[-3]", FALSE),"")</f>
        <v>128.69952374796142</v>
      </c>
      <c r="G34" s="5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45" t="s">
        <v>55</v>
      </c>
      <c r="B35" s="49" t="s">
        <v>56</v>
      </c>
      <c r="C35" s="18">
        <v>17720136.620000001</v>
      </c>
      <c r="D35" s="25">
        <v>31440871.969999999</v>
      </c>
      <c r="E35" s="22">
        <f t="shared" ref="E35:E38" si="6">D35-C35</f>
        <v>13720735.349999998</v>
      </c>
      <c r="F35" s="15">
        <f t="shared" ca="1" si="0"/>
        <v>177.43018941803169</v>
      </c>
      <c r="G35" s="5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45" t="s">
        <v>57</v>
      </c>
      <c r="B36" s="49" t="s">
        <v>58</v>
      </c>
      <c r="C36" s="18">
        <v>6895517.6200000001</v>
      </c>
      <c r="D36" s="25">
        <v>9173396</v>
      </c>
      <c r="E36" s="22">
        <f t="shared" si="6"/>
        <v>2277878.38</v>
      </c>
      <c r="F36" s="15">
        <f t="shared" ca="1" si="0"/>
        <v>133.03418982489671</v>
      </c>
      <c r="G36" s="5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45" t="s">
        <v>59</v>
      </c>
      <c r="B37" s="49" t="s">
        <v>60</v>
      </c>
      <c r="C37" s="18">
        <v>318555</v>
      </c>
      <c r="D37" s="25">
        <v>25000</v>
      </c>
      <c r="E37" s="22">
        <f t="shared" si="6"/>
        <v>-293555</v>
      </c>
      <c r="F37" s="15">
        <f t="shared" ca="1" si="0"/>
        <v>7.847938346596349</v>
      </c>
      <c r="G37" s="5"/>
      <c r="H37" s="2"/>
      <c r="I37" s="2"/>
      <c r="J37" s="2"/>
      <c r="K37" s="2"/>
      <c r="L37" s="2"/>
      <c r="M37" s="2"/>
      <c r="N37" s="2"/>
    </row>
    <row r="38" spans="1:14" ht="15" customHeight="1" outlineLevel="1" x14ac:dyDescent="0.25">
      <c r="A38" s="45" t="s">
        <v>61</v>
      </c>
      <c r="B38" s="49" t="s">
        <v>62</v>
      </c>
      <c r="C38" s="18">
        <v>3403422.78</v>
      </c>
      <c r="D38" s="25">
        <v>5715931.4699999997</v>
      </c>
      <c r="E38" s="22">
        <f t="shared" si="6"/>
        <v>2312508.69</v>
      </c>
      <c r="F38" s="15">
        <f t="shared" ca="1" si="0"/>
        <v>167.94655966896948</v>
      </c>
      <c r="G38" s="5"/>
      <c r="H38" s="2"/>
      <c r="I38" s="2"/>
      <c r="J38" s="2"/>
      <c r="K38" s="2"/>
      <c r="L38" s="2"/>
      <c r="M38" s="2"/>
      <c r="N38" s="2"/>
    </row>
    <row r="39" spans="1:14" ht="15" customHeight="1" x14ac:dyDescent="0.25">
      <c r="A39" s="44" t="s">
        <v>63</v>
      </c>
      <c r="B39" s="48" t="s">
        <v>64</v>
      </c>
      <c r="C39" s="17">
        <v>4327783.6100000003</v>
      </c>
      <c r="D39" s="24">
        <v>4714722</v>
      </c>
      <c r="E39" s="21">
        <f t="shared" ref="E39:F39" si="7">E40</f>
        <v>386938.38999999966</v>
      </c>
      <c r="F39" s="14">
        <f t="shared" ca="1" si="7"/>
        <v>108.94079798966658</v>
      </c>
      <c r="G39" s="5"/>
      <c r="H39" s="2"/>
      <c r="I39" s="2"/>
      <c r="J39" s="2"/>
      <c r="K39" s="2"/>
      <c r="L39" s="2"/>
      <c r="M39" s="2"/>
      <c r="N39" s="2"/>
    </row>
    <row r="40" spans="1:14" ht="15" customHeight="1" outlineLevel="1" x14ac:dyDescent="0.25">
      <c r="A40" s="45" t="s">
        <v>65</v>
      </c>
      <c r="B40" s="49" t="s">
        <v>66</v>
      </c>
      <c r="C40" s="18">
        <v>4327783.6100000003</v>
      </c>
      <c r="D40" s="25">
        <v>4714722</v>
      </c>
      <c r="E40" s="22">
        <f>D40-C40</f>
        <v>386938.38999999966</v>
      </c>
      <c r="F40" s="15">
        <f t="shared" ca="1" si="0"/>
        <v>108.94079798966658</v>
      </c>
      <c r="G40" s="5"/>
      <c r="H40" s="2"/>
      <c r="I40" s="2"/>
      <c r="J40" s="2"/>
      <c r="K40" s="2"/>
      <c r="L40" s="2"/>
      <c r="M40" s="2"/>
      <c r="N40" s="2"/>
    </row>
    <row r="41" spans="1:14" ht="15" customHeight="1" x14ac:dyDescent="0.25">
      <c r="A41" s="44" t="s">
        <v>67</v>
      </c>
      <c r="B41" s="48" t="s">
        <v>68</v>
      </c>
      <c r="C41" s="17">
        <v>4845040.75</v>
      </c>
      <c r="D41" s="24">
        <v>5366846.42</v>
      </c>
      <c r="E41" s="21">
        <f>E42+E43+E44</f>
        <v>521805.67000000016</v>
      </c>
      <c r="F41" s="14">
        <f t="shared" ca="1" si="0"/>
        <v>110.76989228625168</v>
      </c>
      <c r="G41" s="5"/>
      <c r="H41" s="2"/>
      <c r="I41" s="2"/>
      <c r="J41" s="2"/>
      <c r="K41" s="2"/>
      <c r="L41" s="2"/>
      <c r="M41" s="2"/>
      <c r="N41" s="2"/>
    </row>
    <row r="42" spans="1:14" ht="15" customHeight="1" outlineLevel="1" x14ac:dyDescent="0.25">
      <c r="A42" s="45" t="s">
        <v>69</v>
      </c>
      <c r="B42" s="49" t="s">
        <v>70</v>
      </c>
      <c r="C42" s="18">
        <v>19399.900000000001</v>
      </c>
      <c r="D42" s="25">
        <v>15399.43</v>
      </c>
      <c r="E42" s="22">
        <f>D42-C42</f>
        <v>-4000.4700000000012</v>
      </c>
      <c r="F42" s="15">
        <f t="shared" ca="1" si="0"/>
        <v>79.378914324300638</v>
      </c>
      <c r="G42" s="5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45" t="s">
        <v>71</v>
      </c>
      <c r="B43" s="49" t="s">
        <v>72</v>
      </c>
      <c r="C43" s="18">
        <v>2800000</v>
      </c>
      <c r="D43" s="25">
        <v>3038500</v>
      </c>
      <c r="E43" s="22">
        <f t="shared" ref="E43:E44" si="8">D43-C43</f>
        <v>238500</v>
      </c>
      <c r="F43" s="15">
        <f t="shared" ca="1" si="0"/>
        <v>108.51785714285714</v>
      </c>
      <c r="G43" s="5"/>
      <c r="H43" s="2"/>
      <c r="I43" s="2"/>
      <c r="J43" s="2"/>
      <c r="K43" s="2"/>
      <c r="L43" s="2"/>
      <c r="M43" s="2"/>
      <c r="N43" s="2"/>
    </row>
    <row r="44" spans="1:14" ht="15" customHeight="1" outlineLevel="1" x14ac:dyDescent="0.25">
      <c r="A44" s="45" t="s">
        <v>73</v>
      </c>
      <c r="B44" s="49" t="s">
        <v>74</v>
      </c>
      <c r="C44" s="18">
        <v>2025640.85</v>
      </c>
      <c r="D44" s="25">
        <v>2312946.9900000002</v>
      </c>
      <c r="E44" s="22">
        <f t="shared" si="8"/>
        <v>287306.14000000013</v>
      </c>
      <c r="F44" s="15">
        <f t="shared" ca="1" si="0"/>
        <v>114.18346890071851</v>
      </c>
      <c r="G44" s="5"/>
      <c r="H44" s="2"/>
      <c r="I44" s="2"/>
      <c r="J44" s="2"/>
      <c r="K44" s="2"/>
      <c r="L44" s="2"/>
      <c r="M44" s="2"/>
      <c r="N44" s="2"/>
    </row>
    <row r="45" spans="1:14" ht="15" customHeight="1" x14ac:dyDescent="0.25">
      <c r="A45" s="44" t="s">
        <v>75</v>
      </c>
      <c r="B45" s="48" t="s">
        <v>76</v>
      </c>
      <c r="C45" s="17">
        <v>7822255.9699999997</v>
      </c>
      <c r="D45" s="24">
        <v>8785301.9000000004</v>
      </c>
      <c r="E45" s="21">
        <f>E46+E47</f>
        <v>963045.93000000028</v>
      </c>
      <c r="F45" s="14">
        <f t="shared" ca="1" si="0"/>
        <v>112.31161360218184</v>
      </c>
      <c r="G45" s="5"/>
      <c r="H45" s="2"/>
      <c r="I45" s="2"/>
      <c r="J45" s="2"/>
      <c r="K45" s="2"/>
      <c r="L45" s="2"/>
      <c r="M45" s="2"/>
      <c r="N45" s="2"/>
    </row>
    <row r="46" spans="1:14" ht="15" customHeight="1" outlineLevel="1" x14ac:dyDescent="0.25">
      <c r="A46" s="45" t="s">
        <v>77</v>
      </c>
      <c r="B46" s="49" t="s">
        <v>78</v>
      </c>
      <c r="C46" s="18">
        <v>135360</v>
      </c>
      <c r="D46" s="25">
        <v>155250.9</v>
      </c>
      <c r="E46" s="22">
        <f>D46-C46</f>
        <v>19890.899999999994</v>
      </c>
      <c r="F46" s="15">
        <f t="shared" ca="1" si="0"/>
        <v>114.69481382978724</v>
      </c>
      <c r="G46" s="5"/>
      <c r="H46" s="2"/>
      <c r="I46" s="2"/>
      <c r="J46" s="2"/>
      <c r="K46" s="2"/>
      <c r="L46" s="2"/>
      <c r="M46" s="2"/>
      <c r="N46" s="2"/>
    </row>
    <row r="47" spans="1:14" ht="15" customHeight="1" outlineLevel="1" x14ac:dyDescent="0.25">
      <c r="A47" s="45" t="s">
        <v>79</v>
      </c>
      <c r="B47" s="49" t="s">
        <v>80</v>
      </c>
      <c r="C47" s="18">
        <v>7686895.9699999997</v>
      </c>
      <c r="D47" s="25">
        <v>8630051</v>
      </c>
      <c r="E47" s="22">
        <f>D47-C47</f>
        <v>943155.03000000026</v>
      </c>
      <c r="F47" s="15">
        <f t="shared" ca="1" si="0"/>
        <v>112.26964738017654</v>
      </c>
      <c r="G47" s="5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44" t="s">
        <v>81</v>
      </c>
      <c r="B48" s="48" t="s">
        <v>82</v>
      </c>
      <c r="C48" s="17">
        <v>1474163.36</v>
      </c>
      <c r="D48" s="24">
        <v>2128636</v>
      </c>
      <c r="E48" s="21">
        <f>E49</f>
        <v>654472.6399999999</v>
      </c>
      <c r="F48" s="14">
        <f t="shared" ca="1" si="0"/>
        <v>144.39620857216258</v>
      </c>
      <c r="G48" s="5"/>
      <c r="H48" s="2"/>
      <c r="I48" s="2"/>
      <c r="J48" s="2"/>
      <c r="K48" s="2"/>
      <c r="L48" s="2"/>
      <c r="M48" s="2"/>
      <c r="N48" s="2"/>
    </row>
    <row r="49" spans="1:14" ht="15" customHeight="1" outlineLevel="1" x14ac:dyDescent="0.25">
      <c r="A49" s="45" t="s">
        <v>83</v>
      </c>
      <c r="B49" s="49" t="s">
        <v>84</v>
      </c>
      <c r="C49" s="18">
        <v>1474163.36</v>
      </c>
      <c r="D49" s="25">
        <v>2128636</v>
      </c>
      <c r="E49" s="22">
        <f>D49-C49</f>
        <v>654472.6399999999</v>
      </c>
      <c r="F49" s="15">
        <f t="shared" ca="1" si="0"/>
        <v>144.39620857216258</v>
      </c>
      <c r="G49" s="5"/>
      <c r="H49" s="2"/>
      <c r="I49" s="2"/>
      <c r="J49" s="2"/>
      <c r="K49" s="2"/>
      <c r="L49" s="2"/>
      <c r="M49" s="2"/>
      <c r="N49" s="2"/>
    </row>
    <row r="50" spans="1:14" ht="12.75" customHeight="1" x14ac:dyDescent="0.25">
      <c r="A50" s="26" t="s">
        <v>85</v>
      </c>
      <c r="B50" s="51"/>
      <c r="C50" s="52">
        <v>116467878.06</v>
      </c>
      <c r="D50" s="27">
        <v>148469818.80000001</v>
      </c>
      <c r="E50" s="53">
        <f>E7+E15+E17+E21+E26+E31+E33+E39+E41+E45+E48</f>
        <v>32001940.739999998</v>
      </c>
      <c r="F50" s="28">
        <f>D50/C50*100</f>
        <v>127.47705313521192</v>
      </c>
      <c r="G50" s="5"/>
      <c r="H50" s="2"/>
      <c r="I50" s="2"/>
      <c r="J50" s="2"/>
      <c r="K50" s="2"/>
      <c r="L50" s="2"/>
      <c r="M50" s="2"/>
    </row>
    <row r="51" spans="1:14" ht="12.75" customHeight="1" x14ac:dyDescent="0.25">
      <c r="A51" s="9"/>
      <c r="B51" s="6"/>
      <c r="C51" s="16"/>
      <c r="D51" s="23"/>
      <c r="E51" s="16"/>
      <c r="F51" s="12"/>
      <c r="G51" s="2"/>
      <c r="H51" s="2"/>
      <c r="I51" s="2"/>
      <c r="J51" s="2"/>
      <c r="K51" s="2"/>
      <c r="L51" s="2"/>
      <c r="M51" s="2"/>
    </row>
    <row r="52" spans="1:14" ht="12.75" customHeight="1" x14ac:dyDescent="0.25">
      <c r="A52" s="29"/>
      <c r="B52" s="29"/>
      <c r="C52" s="30"/>
      <c r="H52" s="7"/>
      <c r="I52" s="2"/>
      <c r="J52" s="2"/>
      <c r="K52" s="2"/>
      <c r="L52" s="2"/>
      <c r="M52" s="2"/>
    </row>
  </sheetData>
  <mergeCells count="10">
    <mergeCell ref="A1:F1"/>
    <mergeCell ref="A2:F2"/>
    <mergeCell ref="A3:F3"/>
    <mergeCell ref="F4:F5"/>
    <mergeCell ref="E4:E5"/>
    <mergeCell ref="A52:C52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2017-09-27T08:56:05Z</cp:lastPrinted>
  <dcterms:created xsi:type="dcterms:W3CDTF">2017-09-27T06:36:13Z</dcterms:created>
  <dcterms:modified xsi:type="dcterms:W3CDTF">2023-04-18T13:39:23Z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