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2022 г\"/>
    </mc:Choice>
  </mc:AlternateContent>
  <bookViews>
    <workbookView xWindow="0" yWindow="0" windowWidth="28770" windowHeight="9060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E52" i="1" l="1"/>
  <c r="E47" i="1"/>
  <c r="E48" i="1"/>
  <c r="E49" i="1"/>
  <c r="E44" i="1"/>
  <c r="E51" i="1"/>
  <c r="E46" i="1"/>
  <c r="E43" i="1"/>
  <c r="E41" i="1"/>
  <c r="E40" i="1"/>
  <c r="E38" i="1"/>
  <c r="E37" i="1"/>
  <c r="E35" i="1"/>
  <c r="E33" i="1"/>
  <c r="E32" i="1"/>
  <c r="E30" i="1"/>
  <c r="E27" i="1"/>
  <c r="E28" i="1"/>
  <c r="E26" i="1"/>
  <c r="E22" i="1"/>
  <c r="E23" i="1"/>
  <c r="E24" i="1"/>
  <c r="E21" i="1"/>
  <c r="E19" i="1"/>
  <c r="E17" i="1"/>
  <c r="E1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12" i="1"/>
  <c r="E13" i="1"/>
  <c r="E11" i="1"/>
  <c r="E8" i="1"/>
  <c r="E9" i="1"/>
  <c r="E7" i="1"/>
  <c r="D50" i="1"/>
  <c r="D45" i="1"/>
  <c r="D42" i="1"/>
  <c r="D39" i="1"/>
  <c r="D36" i="1"/>
  <c r="D34" i="1"/>
  <c r="D31" i="1"/>
  <c r="D29" i="1"/>
  <c r="D25" i="1"/>
  <c r="D20" i="1"/>
  <c r="D18" i="1"/>
  <c r="D16" i="1"/>
  <c r="D14" i="1"/>
  <c r="D10" i="1"/>
  <c r="D6" i="1"/>
  <c r="D53" i="1" l="1"/>
  <c r="F6" i="1"/>
  <c r="E50" i="1"/>
  <c r="C53" i="1" l="1"/>
  <c r="C11" i="1"/>
  <c r="C10" i="1"/>
  <c r="E6" i="1" l="1"/>
  <c r="E36" i="1" l="1"/>
  <c r="E34" i="1"/>
  <c r="E29" i="1"/>
  <c r="E18" i="1"/>
  <c r="E16" i="1"/>
  <c r="E14" i="1"/>
  <c r="E10" i="1" l="1"/>
  <c r="E39" i="1"/>
  <c r="E42" i="1"/>
  <c r="E31" i="1"/>
  <c r="E45" i="1"/>
  <c r="E25" i="1"/>
  <c r="E20" i="1"/>
  <c r="E53" i="1" l="1"/>
</calcChain>
</file>

<file path=xl/sharedStrings.xml><?xml version="1.0" encoding="utf-8"?>
<sst xmlns="http://schemas.openxmlformats.org/spreadsheetml/2006/main" count="102" uniqueCount="102">
  <si>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</si>
  <si>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</si>
  <si>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</si>
  <si>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</si>
  <si>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</si>
  <si>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</si>
  <si>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</si>
  <si>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</si>
  <si>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</si>
  <si>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</si>
  <si>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</si>
  <si>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</si>
  <si>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</si>
  <si>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</si>
  <si>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</si>
  <si>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</si>
  <si>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</si>
  <si>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</si>
  <si>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</si>
  <si>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</si>
  <si>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</si>
  <si>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</si>
  <si>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</si>
  <si>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</si>
  <si>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</si>
  <si>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</si>
  <si>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</si>
  <si>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</si>
  <si>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</si>
  <si>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</si>
  <si>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</si>
  <si>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</si>
  <si>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</si>
  <si>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</si>
  <si>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</si>
  <si>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</si>
  <si>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</si>
  <si>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</si>
  <si>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</si>
  <si>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</si>
  <si>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</si>
  <si>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</si>
  <si>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</si>
  <si>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</si>
  <si>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</si>
  <si>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</si>
  <si>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</si>
  <si>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</si>
  <si>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</si>
  <si>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</si>
  <si>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</si>
  <si>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</si>
  <si>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</si>
  <si>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</si>
  <si>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</si>
  <si>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</si>
  <si>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</si>
  <si>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</si>
  <si>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</si>
  <si>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</si>
  <si>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</si>
  <si>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</si>
  <si>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</si>
  <si>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</si>
  <si>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</si>
  <si>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</si>
  <si>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</si>
  <si>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</si>
  <si>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</si>
  <si>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</si>
  <si>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</si>
  <si>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</si>
  <si>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</si>
  <si>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</si>
  <si>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</si>
  <si>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</si>
  <si>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</si>
  <si>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</si>
  <si>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</si>
  <si>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</si>
  <si>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</si>
  <si>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</si>
  <si>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</si>
  <si>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</si>
  <si>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</si>
  <si>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</si>
  <si>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</si>
  <si>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</si>
  <si>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</si>
  <si>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</si>
  <si>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</si>
  <si>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</si>
  <si>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     (стр.4- стр.3)</t>
  </si>
  <si>
    <t xml:space="preserve">  Подпрограмма 3 "Доступная среда"</t>
  </si>
  <si>
    <t>8020000000</t>
  </si>
  <si>
    <t>Подпрограмма 2 "Поддержка социально ориентированных некоммерческих организаций ЗАТО Видяево"</t>
  </si>
  <si>
    <t>Процент отклонения</t>
  </si>
  <si>
    <t>Исполнено за 4 квартал 2021 года</t>
  </si>
  <si>
    <t>Исполнено за 4 квартал 2022 года</t>
  </si>
  <si>
    <t xml:space="preserve">Сравнительный анализ исполнения местного бюджета ЗАТО Видяево года в разрезе муниципальных программ 4 квартал 2022/2021 годов
</t>
  </si>
  <si>
    <t>9920000000</t>
  </si>
  <si>
    <t>Непрограммные направления деятельности контрольно-счетной комиссии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</si>
</sst>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i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0" borderId="1" xfId="2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1" fillId="5" borderId="1" xfId="9" applyNumberFormat="1" applyFill="1" applyBorder="1" applyAlignment="1" applyProtection="1">
      <alignment horizontal="right" vertical="top" shrinkToFit="1"/>
    </xf>
    <xf numFmtId="0" fontId="1" fillId="0" borderId="1" xfId="8" applyNumberFormat="1" applyBorder="1" applyProtection="1"/>
    <xf numFmtId="0" fontId="1" fillId="0" borderId="1" xfId="8" applyNumberFormat="1" applyBorder="1" applyAlignment="1" applyProtection="1">
      <alignment vertical="center"/>
    </xf>
    <xf numFmtId="0" fontId="1" fillId="5" borderId="9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7" xfId="11" applyFont="1" applyFill="1" applyBorder="1" applyProtection="1">
      <alignment horizontal="right" vertical="top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4" fontId="1" fillId="5" borderId="7" xfId="11" applyNumberFormat="1" applyFill="1" applyBorder="1" applyAlignme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49" fontId="5" fillId="0" borderId="8" xfId="10" applyNumberFormat="1" applyFont="1" applyBorder="1" applyAlignment="1" applyProtection="1">
      <alignment horizontal="center" vertical="top" wrapText="1"/>
    </xf>
    <xf numFmtId="49" fontId="1" fillId="0" borderId="8" xfId="10" applyNumberFormat="1" applyBorder="1" applyAlignment="1" applyProtection="1">
      <alignment horizontal="center" vertical="top" wrapText="1"/>
    </xf>
    <xf numFmtId="49" fontId="6" fillId="5" borderId="8" xfId="13" quotePrefix="1" applyNumberFormat="1" applyFont="1" applyFill="1" applyBorder="1" applyAlignment="1" applyProtection="1">
      <alignment horizontal="center" vertical="center" wrapText="1"/>
    </xf>
    <xf numFmtId="0" fontId="6" fillId="5" borderId="8" xfId="13" quotePrefix="1" applyNumberFormat="1" applyFont="1" applyFill="1" applyBorder="1" applyAlignment="1" applyProtection="1">
      <alignment horizontal="center" vertical="top" wrapText="1"/>
    </xf>
    <xf numFmtId="0" fontId="3" fillId="0" borderId="8" xfId="12" applyNumberFormat="1" applyBorder="1" applyAlignment="1" applyProtection="1">
      <alignment horizontal="center"/>
    </xf>
    <xf numFmtId="0" fontId="1" fillId="0" borderId="9" xfId="9" applyNumberFormat="1" applyBorder="1" applyProtection="1">
      <alignment horizontal="center" vertical="center" shrinkToFit="1"/>
    </xf>
    <xf numFmtId="0" fontId="1" fillId="0" borderId="1" xfId="14" applyNumberFormat="1" applyBorder="1" applyProtection="1"/>
    <xf numFmtId="49" fontId="5" fillId="0" borderId="7" xfId="10" applyNumberFormat="1" applyFont="1" applyBorder="1" applyProtection="1">
      <alignment horizontal="left" vertical="top" wrapText="1"/>
    </xf>
    <xf numFmtId="49" fontId="1" fillId="0" borderId="7" xfId="10" applyNumberFormat="1" applyBorder="1" applyProtection="1">
      <alignment horizontal="left" vertical="top" wrapText="1"/>
    </xf>
    <xf numFmtId="0" fontId="6" fillId="5" borderId="7" xfId="13" quotePrefix="1" applyNumberFormat="1" applyFont="1" applyFill="1" applyBorder="1" applyAlignment="1" applyProtection="1">
      <alignment horizontal="left" vertical="center" wrapText="1"/>
    </xf>
    <xf numFmtId="4" fontId="3" fillId="5" borderId="7" xfId="14" applyNumberFormat="1" applyFont="1" applyFill="1" applyBorder="1" applyAlignment="1" applyProtection="1">
      <alignment horizontal="right" vertical="top" shrinkToFit="1"/>
    </xf>
    <xf numFmtId="0" fontId="6" fillId="5" borderId="7" xfId="13" quotePrefix="1" applyNumberFormat="1" applyFont="1" applyFill="1" applyBorder="1" applyAlignment="1" applyProtection="1">
      <alignment horizontal="left" vertical="top" wrapText="1"/>
    </xf>
    <xf numFmtId="0" fontId="3" fillId="0" borderId="7" xfId="12" applyNumberFormat="1" applyBorder="1" applyProtection="1">
      <alignment horizontal="left"/>
    </xf>
    <xf numFmtId="0" fontId="7" fillId="0" borderId="1" xfId="6" applyNumberFormat="1" applyFont="1" applyProtection="1">
      <alignment horizontal="right"/>
    </xf>
    <xf numFmtId="0" fontId="7" fillId="0" borderId="1" xfId="6" applyFont="1" applyProtection="1">
      <alignment horizontal="right"/>
      <protection locked="0"/>
    </xf>
    <xf numFmtId="9" fontId="5" fillId="5" borderId="7" xfId="11" applyNumberFormat="1" applyFont="1" applyFill="1" applyBorder="1" applyProtection="1">
      <alignment horizontal="right" vertical="top" shrinkToFit="1"/>
    </xf>
    <xf numFmtId="9" fontId="6" fillId="5" borderId="7" xfId="11" applyNumberFormat="1" applyFont="1" applyFill="1" applyBorder="1" applyProtection="1">
      <alignment horizontal="right" vertical="top" shrinkToFit="1"/>
    </xf>
    <xf numFmtId="4" fontId="1" fillId="0" borderId="1" xfId="2" applyNumberFormat="1" applyProtection="1"/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selection activeCell="M49" sqref="M49"/>
    </sheetView>
  </sheetViews>
  <sheetFormatPr defaultRowHeight="15" outlineLevelRow="1" x14ac:dyDescent="0.25"/>
  <cols>
    <col min="1" max="1" width="15.140625" style="9" customWidth="1"/>
    <col min="2" max="2" width="50.7109375" style="1" customWidth="1"/>
    <col min="3" max="3" width="15.42578125" style="10" customWidth="1"/>
    <col min="4" max="4" width="14" style="10" customWidth="1"/>
    <col min="5" max="5" width="15.42578125" style="10" customWidth="1"/>
    <col min="6" max="6" width="12.7109375" style="10" customWidth="1"/>
    <col min="7" max="12" width="0.140625" style="1" customWidth="1"/>
    <col min="13" max="13" width="19.42578125" style="1" customWidth="1"/>
    <col min="14" max="16384" width="9.140625" style="1"/>
  </cols>
  <sheetData>
    <row r="1" spans="1:14" ht="51" customHeight="1" x14ac:dyDescent="0.25">
      <c r="A1" s="27" t="s">
        <v>99</v>
      </c>
      <c r="B1" s="28"/>
      <c r="C1" s="28"/>
      <c r="D1" s="28"/>
      <c r="E1" s="28"/>
      <c r="F1" s="28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50" t="s">
        <v>0</v>
      </c>
      <c r="B2" s="51"/>
      <c r="C2" s="51"/>
      <c r="D2" s="51"/>
      <c r="E2" s="51"/>
      <c r="F2" s="51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33" t="s">
        <v>1</v>
      </c>
      <c r="B3" s="35" t="s">
        <v>2</v>
      </c>
      <c r="C3" s="29" t="s">
        <v>97</v>
      </c>
      <c r="D3" s="29" t="s">
        <v>98</v>
      </c>
      <c r="E3" s="29" t="s">
        <v>92</v>
      </c>
      <c r="F3" s="29" t="s">
        <v>96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4"/>
      <c r="B4" s="36"/>
      <c r="C4" s="30"/>
      <c r="D4" s="30"/>
      <c r="E4" s="30"/>
      <c r="F4" s="30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7">
        <v>1</v>
      </c>
      <c r="B5" s="42">
        <v>2</v>
      </c>
      <c r="C5" s="17">
        <v>3</v>
      </c>
      <c r="D5" s="17">
        <v>4</v>
      </c>
      <c r="E5" s="17">
        <v>5</v>
      </c>
      <c r="F5" s="17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37" t="s">
        <v>3</v>
      </c>
      <c r="B6" s="44" t="s">
        <v>4</v>
      </c>
      <c r="C6" s="21">
        <v>266855321.77000001</v>
      </c>
      <c r="D6" s="22">
        <f>D7+D8+D9</f>
        <v>294278807.37</v>
      </c>
      <c r="E6" s="22">
        <f>E7+E8+E9</f>
        <v>27423485.600000005</v>
      </c>
      <c r="F6" s="52">
        <f>D6/C6</f>
        <v>1.1027653689576258</v>
      </c>
      <c r="G6" s="1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38" t="s">
        <v>5</v>
      </c>
      <c r="B7" s="45" t="s">
        <v>6</v>
      </c>
      <c r="C7" s="13">
        <v>253805525.05000001</v>
      </c>
      <c r="D7" s="23">
        <v>273212270.98000002</v>
      </c>
      <c r="E7" s="23">
        <f>D7-C7</f>
        <v>19406745.930000007</v>
      </c>
      <c r="F7" s="53">
        <f t="shared" ref="F7:F53" si="0">D7/C7</f>
        <v>1.0764630554286667</v>
      </c>
      <c r="G7" s="1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38" t="s">
        <v>7</v>
      </c>
      <c r="B8" s="45" t="s">
        <v>8</v>
      </c>
      <c r="C8" s="13">
        <v>1828753.23</v>
      </c>
      <c r="D8" s="23">
        <v>9140083.0199999996</v>
      </c>
      <c r="E8" s="23">
        <f t="shared" ref="E8:E9" si="1">D8-C8</f>
        <v>7311329.7899999991</v>
      </c>
      <c r="F8" s="53">
        <f t="shared" si="0"/>
        <v>4.9979859885196207</v>
      </c>
      <c r="G8" s="1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38" t="s">
        <v>9</v>
      </c>
      <c r="B9" s="45" t="s">
        <v>10</v>
      </c>
      <c r="C9" s="13">
        <v>11221043.49</v>
      </c>
      <c r="D9" s="23">
        <v>11926453.369999999</v>
      </c>
      <c r="E9" s="23">
        <f t="shared" si="1"/>
        <v>705409.87999999896</v>
      </c>
      <c r="F9" s="53">
        <f t="shared" si="0"/>
        <v>1.0628649091885838</v>
      </c>
      <c r="G9" s="1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37" t="s">
        <v>11</v>
      </c>
      <c r="B10" s="44" t="s">
        <v>12</v>
      </c>
      <c r="C10" s="21">
        <f>16572296.29+6791.92</f>
        <v>16579088.209999999</v>
      </c>
      <c r="D10" s="20">
        <f>D11+D12+D13</f>
        <v>16770819.18</v>
      </c>
      <c r="E10" s="20">
        <f>E11+E12+E13</f>
        <v>191730.96999999881</v>
      </c>
      <c r="F10" s="52">
        <f t="shared" si="0"/>
        <v>1.011564626930711</v>
      </c>
      <c r="G10" s="1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38" t="s">
        <v>13</v>
      </c>
      <c r="B11" s="45" t="s">
        <v>14</v>
      </c>
      <c r="C11" s="13">
        <f>11643947.3+6791.92</f>
        <v>11650739.220000001</v>
      </c>
      <c r="D11" s="26">
        <v>11317700.26</v>
      </c>
      <c r="E11" s="26">
        <f>D11-C11</f>
        <v>-333038.96000000089</v>
      </c>
      <c r="F11" s="53">
        <f t="shared" si="0"/>
        <v>0.97141477860664016</v>
      </c>
      <c r="G11" s="1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38" t="s">
        <v>15</v>
      </c>
      <c r="B12" s="45" t="s">
        <v>16</v>
      </c>
      <c r="C12" s="13">
        <v>4453135.99</v>
      </c>
      <c r="D12" s="26">
        <v>4478424.92</v>
      </c>
      <c r="E12" s="26">
        <f t="shared" ref="E12:E13" si="2">D12-C12</f>
        <v>25288.929999999702</v>
      </c>
      <c r="F12" s="53">
        <f t="shared" si="0"/>
        <v>1.0056789035988996</v>
      </c>
      <c r="G12" s="15"/>
      <c r="H12" s="2"/>
      <c r="I12" s="2"/>
      <c r="J12" s="2"/>
      <c r="K12" s="2"/>
      <c r="L12" s="2"/>
      <c r="M12" s="2"/>
      <c r="N12" s="2"/>
    </row>
    <row r="13" spans="1:14" s="12" customFormat="1" ht="28.5" customHeight="1" outlineLevel="1" x14ac:dyDescent="0.25">
      <c r="A13" s="39">
        <v>7130000000</v>
      </c>
      <c r="B13" s="46" t="s">
        <v>93</v>
      </c>
      <c r="C13" s="13">
        <v>475213</v>
      </c>
      <c r="D13" s="26">
        <v>974694</v>
      </c>
      <c r="E13" s="26">
        <f t="shared" si="2"/>
        <v>499481</v>
      </c>
      <c r="F13" s="53">
        <f t="shared" si="0"/>
        <v>2.0510676265169514</v>
      </c>
      <c r="G13" s="16"/>
      <c r="H13" s="11"/>
      <c r="I13" s="11"/>
      <c r="J13" s="11"/>
      <c r="K13" s="11"/>
      <c r="L13" s="11"/>
      <c r="M13" s="11"/>
      <c r="N13" s="11"/>
    </row>
    <row r="14" spans="1:14" ht="27" customHeight="1" x14ac:dyDescent="0.25">
      <c r="A14" s="37" t="s">
        <v>17</v>
      </c>
      <c r="B14" s="44" t="s">
        <v>18</v>
      </c>
      <c r="C14" s="21">
        <v>9902063.8800000008</v>
      </c>
      <c r="D14" s="22">
        <f>D15</f>
        <v>42825840.909999996</v>
      </c>
      <c r="E14" s="22">
        <f>E15</f>
        <v>32923777.029999994</v>
      </c>
      <c r="F14" s="52">
        <f t="shared" si="0"/>
        <v>4.324940883940247</v>
      </c>
      <c r="G14" s="15"/>
      <c r="H14" s="2"/>
      <c r="I14" s="2"/>
      <c r="J14" s="2"/>
      <c r="K14" s="2"/>
      <c r="L14" s="2"/>
      <c r="M14" s="2"/>
      <c r="N14" s="2"/>
    </row>
    <row r="15" spans="1:14" ht="27" customHeight="1" outlineLevel="1" x14ac:dyDescent="0.25">
      <c r="A15" s="38" t="s">
        <v>19</v>
      </c>
      <c r="B15" s="45" t="s">
        <v>20</v>
      </c>
      <c r="C15" s="13">
        <v>9902063.8800000008</v>
      </c>
      <c r="D15" s="23">
        <v>42825840.909999996</v>
      </c>
      <c r="E15" s="23">
        <f>D15-C15</f>
        <v>32923777.029999994</v>
      </c>
      <c r="F15" s="53">
        <f t="shared" si="0"/>
        <v>4.324940883940247</v>
      </c>
      <c r="G15" s="1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37" t="s">
        <v>21</v>
      </c>
      <c r="B16" s="44" t="s">
        <v>22</v>
      </c>
      <c r="C16" s="21">
        <v>29955125.91</v>
      </c>
      <c r="D16" s="22">
        <f>D17</f>
        <v>30996966.5</v>
      </c>
      <c r="E16" s="22">
        <f>E17</f>
        <v>1041840.5899999999</v>
      </c>
      <c r="F16" s="52">
        <f t="shared" si="0"/>
        <v>1.0347800437604637</v>
      </c>
      <c r="G16" s="15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38" t="s">
        <v>23</v>
      </c>
      <c r="B17" s="45" t="s">
        <v>24</v>
      </c>
      <c r="C17" s="13">
        <v>29955125.91</v>
      </c>
      <c r="D17" s="23">
        <v>30996966.5</v>
      </c>
      <c r="E17" s="23">
        <f>D17-C17</f>
        <v>1041840.5899999999</v>
      </c>
      <c r="F17" s="53">
        <f t="shared" si="0"/>
        <v>1.0347800437604637</v>
      </c>
      <c r="G17" s="15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37" t="s">
        <v>25</v>
      </c>
      <c r="B18" s="44" t="s">
        <v>26</v>
      </c>
      <c r="C18" s="21">
        <v>30223022.09</v>
      </c>
      <c r="D18" s="22">
        <f>D19</f>
        <v>29928193.370000001</v>
      </c>
      <c r="E18" s="22">
        <f>E19</f>
        <v>-294828.71999999881</v>
      </c>
      <c r="F18" s="52">
        <f t="shared" si="0"/>
        <v>0.99024489612183586</v>
      </c>
      <c r="G18" s="1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38" t="s">
        <v>27</v>
      </c>
      <c r="B19" s="45" t="s">
        <v>28</v>
      </c>
      <c r="C19" s="13">
        <v>30223022.09</v>
      </c>
      <c r="D19" s="23">
        <v>29928193.370000001</v>
      </c>
      <c r="E19" s="23">
        <f>D19-C19</f>
        <v>-294828.71999999881</v>
      </c>
      <c r="F19" s="53">
        <f t="shared" si="0"/>
        <v>0.99024489612183586</v>
      </c>
      <c r="G19" s="15"/>
      <c r="H19" s="2"/>
      <c r="I19" s="2"/>
      <c r="J19" s="2"/>
      <c r="K19" s="2"/>
      <c r="L19" s="2"/>
      <c r="M19" s="2"/>
      <c r="N19" s="2"/>
    </row>
    <row r="20" spans="1:14" ht="40.5" customHeight="1" x14ac:dyDescent="0.25">
      <c r="A20" s="37" t="s">
        <v>29</v>
      </c>
      <c r="B20" s="44" t="s">
        <v>30</v>
      </c>
      <c r="C20" s="21">
        <v>138749628.40000001</v>
      </c>
      <c r="D20" s="22">
        <f>D21+D22+D23+D24</f>
        <v>123432006.78999999</v>
      </c>
      <c r="E20" s="22">
        <f>E21+E22+E23+E24</f>
        <v>-15317621.609999996</v>
      </c>
      <c r="F20" s="52">
        <f t="shared" si="0"/>
        <v>0.88960243146856588</v>
      </c>
      <c r="G20" s="1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38" t="s">
        <v>31</v>
      </c>
      <c r="B21" s="45" t="s">
        <v>32</v>
      </c>
      <c r="C21" s="13">
        <v>4591054.03</v>
      </c>
      <c r="D21" s="23">
        <v>23285034.530000001</v>
      </c>
      <c r="E21" s="23">
        <f>D21-C21</f>
        <v>18693980.5</v>
      </c>
      <c r="F21" s="53">
        <f t="shared" si="0"/>
        <v>5.0718275972892437</v>
      </c>
      <c r="G21" s="1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38" t="s">
        <v>33</v>
      </c>
      <c r="B22" s="45" t="s">
        <v>34</v>
      </c>
      <c r="C22" s="13">
        <v>8467292.7899999991</v>
      </c>
      <c r="D22" s="23">
        <v>19512452.41</v>
      </c>
      <c r="E22" s="23">
        <f t="shared" ref="E22:E49" si="3">D22-C22</f>
        <v>11045159.620000001</v>
      </c>
      <c r="F22" s="53">
        <f t="shared" si="0"/>
        <v>2.3044499456832885</v>
      </c>
      <c r="G22" s="15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38" t="s">
        <v>35</v>
      </c>
      <c r="B23" s="45" t="s">
        <v>36</v>
      </c>
      <c r="C23" s="13">
        <v>75254459.989999995</v>
      </c>
      <c r="D23" s="23">
        <v>28722822.870000001</v>
      </c>
      <c r="E23" s="23">
        <f t="shared" si="3"/>
        <v>-46531637.11999999</v>
      </c>
      <c r="F23" s="53">
        <f t="shared" si="0"/>
        <v>0.38167602124600675</v>
      </c>
      <c r="G23" s="15"/>
      <c r="H23" s="2"/>
      <c r="I23" s="2"/>
      <c r="J23" s="2"/>
      <c r="K23" s="2"/>
      <c r="L23" s="2"/>
      <c r="M23" s="2"/>
      <c r="N23" s="2"/>
    </row>
    <row r="24" spans="1:14" ht="40.5" customHeight="1" outlineLevel="1" x14ac:dyDescent="0.25">
      <c r="A24" s="38" t="s">
        <v>37</v>
      </c>
      <c r="B24" s="45" t="s">
        <v>38</v>
      </c>
      <c r="C24" s="13">
        <v>50436821.590000004</v>
      </c>
      <c r="D24" s="23">
        <v>51911696.979999997</v>
      </c>
      <c r="E24" s="23">
        <f t="shared" si="3"/>
        <v>1474875.3899999931</v>
      </c>
      <c r="F24" s="53">
        <f t="shared" si="0"/>
        <v>1.029242036740325</v>
      </c>
      <c r="G24" s="15"/>
      <c r="H24" s="2"/>
      <c r="I24" s="2"/>
      <c r="J24" s="2"/>
      <c r="K24" s="2"/>
      <c r="L24" s="2"/>
      <c r="M24" s="2"/>
      <c r="N24" s="2"/>
    </row>
    <row r="25" spans="1:14" ht="40.5" customHeight="1" x14ac:dyDescent="0.25">
      <c r="A25" s="37" t="s">
        <v>39</v>
      </c>
      <c r="B25" s="44" t="s">
        <v>40</v>
      </c>
      <c r="C25" s="21">
        <v>19483983.43</v>
      </c>
      <c r="D25" s="22">
        <f>D26+D27+D28</f>
        <v>21729243.329999998</v>
      </c>
      <c r="E25" s="22">
        <f>E26+E27+E28</f>
        <v>2245259.8999999985</v>
      </c>
      <c r="F25" s="52">
        <f t="shared" si="0"/>
        <v>1.1152361840209182</v>
      </c>
      <c r="G25" s="15"/>
      <c r="H25" s="2"/>
      <c r="I25" s="2"/>
      <c r="J25" s="2"/>
      <c r="K25" s="2"/>
      <c r="L25" s="2"/>
      <c r="M25" s="2"/>
      <c r="N25" s="2"/>
    </row>
    <row r="26" spans="1:14" ht="54" customHeight="1" outlineLevel="1" x14ac:dyDescent="0.25">
      <c r="A26" s="38" t="s">
        <v>41</v>
      </c>
      <c r="B26" s="45" t="s">
        <v>42</v>
      </c>
      <c r="C26" s="13">
        <v>19233983.43</v>
      </c>
      <c r="D26" s="23">
        <v>21485243.329999998</v>
      </c>
      <c r="E26" s="23">
        <f t="shared" si="3"/>
        <v>2251259.8999999985</v>
      </c>
      <c r="F26" s="53">
        <f t="shared" si="0"/>
        <v>1.1170459519315494</v>
      </c>
      <c r="G26" s="15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38" t="s">
        <v>43</v>
      </c>
      <c r="B27" s="45" t="s">
        <v>44</v>
      </c>
      <c r="C27" s="13">
        <v>1000</v>
      </c>
      <c r="D27" s="23">
        <v>1000</v>
      </c>
      <c r="E27" s="23">
        <f t="shared" si="3"/>
        <v>0</v>
      </c>
      <c r="F27" s="53">
        <f t="shared" si="0"/>
        <v>1</v>
      </c>
      <c r="G27" s="15"/>
      <c r="H27" s="2"/>
      <c r="I27" s="2"/>
      <c r="J27" s="2"/>
      <c r="K27" s="2"/>
      <c r="L27" s="2"/>
      <c r="M27" s="2"/>
      <c r="N27" s="2"/>
    </row>
    <row r="28" spans="1:14" ht="40.5" customHeight="1" outlineLevel="1" x14ac:dyDescent="0.25">
      <c r="A28" s="38" t="s">
        <v>45</v>
      </c>
      <c r="B28" s="45" t="s">
        <v>46</v>
      </c>
      <c r="C28" s="13">
        <v>249000</v>
      </c>
      <c r="D28" s="23">
        <v>243000</v>
      </c>
      <c r="E28" s="23">
        <f t="shared" si="3"/>
        <v>-6000</v>
      </c>
      <c r="F28" s="53">
        <f t="shared" si="0"/>
        <v>0.97590361445783136</v>
      </c>
      <c r="G28" s="15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37" t="s">
        <v>47</v>
      </c>
      <c r="B29" s="44" t="s">
        <v>48</v>
      </c>
      <c r="C29" s="21">
        <v>15000</v>
      </c>
      <c r="D29" s="22">
        <f>D30</f>
        <v>0</v>
      </c>
      <c r="E29" s="22">
        <f>E30</f>
        <v>-15000</v>
      </c>
      <c r="F29" s="52">
        <f t="shared" si="0"/>
        <v>0</v>
      </c>
      <c r="G29" s="1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38" t="s">
        <v>49</v>
      </c>
      <c r="B30" s="45" t="s">
        <v>50</v>
      </c>
      <c r="C30" s="13">
        <v>15000</v>
      </c>
      <c r="D30" s="23">
        <v>0</v>
      </c>
      <c r="E30" s="23">
        <f t="shared" si="3"/>
        <v>-15000</v>
      </c>
      <c r="F30" s="53">
        <f t="shared" si="0"/>
        <v>0</v>
      </c>
      <c r="G30" s="15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37" t="s">
        <v>51</v>
      </c>
      <c r="B31" s="44" t="s">
        <v>52</v>
      </c>
      <c r="C31" s="21">
        <v>22556333.420000002</v>
      </c>
      <c r="D31" s="22">
        <f>D32+D33</f>
        <v>22516404.789999999</v>
      </c>
      <c r="E31" s="22">
        <f>E32+E33</f>
        <v>-39928.630000002682</v>
      </c>
      <c r="F31" s="52">
        <f t="shared" si="0"/>
        <v>0.99822982621969047</v>
      </c>
      <c r="G31" s="15"/>
      <c r="H31" s="2"/>
      <c r="I31" s="2"/>
      <c r="J31" s="2"/>
      <c r="K31" s="2"/>
      <c r="L31" s="2"/>
      <c r="M31" s="2"/>
      <c r="N31" s="2"/>
    </row>
    <row r="32" spans="1:14" ht="27" customHeight="1" outlineLevel="1" x14ac:dyDescent="0.25">
      <c r="A32" s="38" t="s">
        <v>53</v>
      </c>
      <c r="B32" s="45" t="s">
        <v>54</v>
      </c>
      <c r="C32" s="13">
        <v>22106333.420000002</v>
      </c>
      <c r="D32" s="13">
        <v>22316404.789999999</v>
      </c>
      <c r="E32" s="23">
        <f t="shared" si="3"/>
        <v>210071.36999999732</v>
      </c>
      <c r="F32" s="53">
        <f t="shared" si="0"/>
        <v>1.0095027685509321</v>
      </c>
      <c r="G32" s="15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38" t="s">
        <v>55</v>
      </c>
      <c r="B33" s="45" t="s">
        <v>56</v>
      </c>
      <c r="C33" s="13">
        <v>450000</v>
      </c>
      <c r="D33" s="13">
        <v>200000</v>
      </c>
      <c r="E33" s="23">
        <f t="shared" si="3"/>
        <v>-250000</v>
      </c>
      <c r="F33" s="53">
        <f t="shared" si="0"/>
        <v>0.44444444444444442</v>
      </c>
      <c r="G33" s="15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37" t="s">
        <v>57</v>
      </c>
      <c r="B34" s="44" t="s">
        <v>58</v>
      </c>
      <c r="C34" s="21">
        <v>4666539.3099999996</v>
      </c>
      <c r="D34" s="22">
        <f>D35</f>
        <v>7433768.1500000004</v>
      </c>
      <c r="E34" s="22">
        <f>E35</f>
        <v>2767228.8400000008</v>
      </c>
      <c r="F34" s="52">
        <f t="shared" si="0"/>
        <v>1.5929937917955739</v>
      </c>
      <c r="G34" s="1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38" t="s">
        <v>59</v>
      </c>
      <c r="B35" s="45" t="s">
        <v>60</v>
      </c>
      <c r="C35" s="13">
        <v>4666539.3099999996</v>
      </c>
      <c r="D35" s="23">
        <v>7433768.1500000004</v>
      </c>
      <c r="E35" s="23">
        <f t="shared" si="3"/>
        <v>2767228.8400000008</v>
      </c>
      <c r="F35" s="53">
        <f t="shared" si="0"/>
        <v>1.5929937917955739</v>
      </c>
      <c r="G35" s="1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37" t="s">
        <v>61</v>
      </c>
      <c r="B36" s="44" t="s">
        <v>62</v>
      </c>
      <c r="C36" s="21">
        <v>4022</v>
      </c>
      <c r="D36" s="22">
        <f>D37+D38</f>
        <v>17100</v>
      </c>
      <c r="E36" s="22">
        <f>E37+E38</f>
        <v>13078</v>
      </c>
      <c r="F36" s="52">
        <f t="shared" si="0"/>
        <v>4.2516161113873698</v>
      </c>
      <c r="G36" s="1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38" t="s">
        <v>63</v>
      </c>
      <c r="B37" s="45" t="s">
        <v>64</v>
      </c>
      <c r="C37" s="13">
        <v>4022</v>
      </c>
      <c r="D37" s="23">
        <v>17100</v>
      </c>
      <c r="E37" s="23">
        <f t="shared" si="3"/>
        <v>13078</v>
      </c>
      <c r="F37" s="53">
        <f t="shared" si="0"/>
        <v>4.2516161113873698</v>
      </c>
      <c r="G37" s="15"/>
      <c r="H37" s="2"/>
      <c r="I37" s="2"/>
      <c r="J37" s="2"/>
      <c r="K37" s="2"/>
      <c r="L37" s="2"/>
      <c r="M37" s="2"/>
      <c r="N37" s="2"/>
    </row>
    <row r="38" spans="1:14" ht="38.25" customHeight="1" outlineLevel="1" x14ac:dyDescent="0.25">
      <c r="A38" s="38" t="s">
        <v>94</v>
      </c>
      <c r="B38" s="45" t="s">
        <v>95</v>
      </c>
      <c r="C38" s="13">
        <v>0</v>
      </c>
      <c r="D38" s="23">
        <v>0</v>
      </c>
      <c r="E38" s="23">
        <f t="shared" si="3"/>
        <v>0</v>
      </c>
      <c r="F38" s="53" t="e">
        <f t="shared" si="0"/>
        <v>#DIV/0!</v>
      </c>
      <c r="G38" s="15"/>
      <c r="H38" s="2"/>
      <c r="I38" s="2"/>
      <c r="J38" s="2"/>
      <c r="K38" s="2"/>
      <c r="L38" s="2"/>
      <c r="M38" s="2"/>
      <c r="N38" s="2"/>
    </row>
    <row r="39" spans="1:14" ht="27" customHeight="1" x14ac:dyDescent="0.25">
      <c r="A39" s="37" t="s">
        <v>65</v>
      </c>
      <c r="B39" s="44" t="s">
        <v>66</v>
      </c>
      <c r="C39" s="47">
        <v>12439625.560000001</v>
      </c>
      <c r="D39" s="22">
        <f>D40+D41</f>
        <v>12283422.120000001</v>
      </c>
      <c r="E39" s="22">
        <f>E40+E41</f>
        <v>-156203.44000000041</v>
      </c>
      <c r="F39" s="52">
        <f t="shared" si="0"/>
        <v>0.98744307541681342</v>
      </c>
      <c r="G39" s="15"/>
      <c r="H39" s="2"/>
      <c r="I39" s="2"/>
      <c r="J39" s="2"/>
      <c r="K39" s="2"/>
      <c r="L39" s="2"/>
      <c r="M39" s="2"/>
      <c r="N39" s="2"/>
    </row>
    <row r="40" spans="1:14" ht="40.5" customHeight="1" outlineLevel="1" x14ac:dyDescent="0.25">
      <c r="A40" s="38" t="s">
        <v>67</v>
      </c>
      <c r="B40" s="45" t="s">
        <v>68</v>
      </c>
      <c r="C40" s="13">
        <v>6012493.3200000003</v>
      </c>
      <c r="D40" s="23">
        <v>6645002.04</v>
      </c>
      <c r="E40" s="23">
        <f t="shared" si="3"/>
        <v>632508.71999999974</v>
      </c>
      <c r="F40" s="53">
        <f t="shared" si="0"/>
        <v>1.1051990723874934</v>
      </c>
      <c r="G40" s="15"/>
      <c r="H40" s="2"/>
      <c r="I40" s="2"/>
      <c r="J40" s="2"/>
      <c r="K40" s="2"/>
      <c r="L40" s="2"/>
      <c r="M40" s="2"/>
      <c r="N40" s="2"/>
    </row>
    <row r="41" spans="1:14" ht="27" customHeight="1" outlineLevel="1" x14ac:dyDescent="0.25">
      <c r="A41" s="38" t="s">
        <v>69</v>
      </c>
      <c r="B41" s="45" t="s">
        <v>70</v>
      </c>
      <c r="C41" s="13">
        <v>6427132.2400000002</v>
      </c>
      <c r="D41" s="23">
        <v>5638420.0800000001</v>
      </c>
      <c r="E41" s="23">
        <f t="shared" si="3"/>
        <v>-788712.16000000015</v>
      </c>
      <c r="F41" s="53">
        <f t="shared" si="0"/>
        <v>0.87728396887629623</v>
      </c>
      <c r="G41" s="15"/>
      <c r="H41" s="2"/>
      <c r="I41" s="2"/>
      <c r="J41" s="2"/>
      <c r="K41" s="2"/>
      <c r="L41" s="2"/>
      <c r="M41" s="2"/>
      <c r="N41" s="2"/>
    </row>
    <row r="42" spans="1:14" ht="54" customHeight="1" x14ac:dyDescent="0.25">
      <c r="A42" s="37" t="s">
        <v>71</v>
      </c>
      <c r="B42" s="44" t="s">
        <v>72</v>
      </c>
      <c r="C42" s="21">
        <v>8436273.4800000004</v>
      </c>
      <c r="D42" s="22">
        <f>D43+D44</f>
        <v>9401718.3499999996</v>
      </c>
      <c r="E42" s="22">
        <f>E43+E44</f>
        <v>965444.86999999918</v>
      </c>
      <c r="F42" s="52">
        <f t="shared" si="0"/>
        <v>1.1144397312733867</v>
      </c>
      <c r="G42" s="15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38" t="s">
        <v>73</v>
      </c>
      <c r="B43" s="45" t="s">
        <v>74</v>
      </c>
      <c r="C43" s="13">
        <v>610500</v>
      </c>
      <c r="D43" s="23">
        <v>0</v>
      </c>
      <c r="E43" s="23">
        <f t="shared" si="3"/>
        <v>-610500</v>
      </c>
      <c r="F43" s="53">
        <f t="shared" si="0"/>
        <v>0</v>
      </c>
      <c r="G43" s="15"/>
      <c r="H43" s="2"/>
      <c r="I43" s="2"/>
      <c r="J43" s="2"/>
      <c r="K43" s="2"/>
      <c r="L43" s="2"/>
      <c r="M43" s="2"/>
      <c r="N43" s="2"/>
    </row>
    <row r="44" spans="1:14" ht="40.5" customHeight="1" outlineLevel="1" x14ac:dyDescent="0.25">
      <c r="A44" s="38" t="s">
        <v>75</v>
      </c>
      <c r="B44" s="45" t="s">
        <v>76</v>
      </c>
      <c r="C44" s="13">
        <v>7825773.4800000004</v>
      </c>
      <c r="D44" s="23">
        <v>9401718.3499999996</v>
      </c>
      <c r="E44" s="23">
        <f t="shared" si="3"/>
        <v>1575944.8699999992</v>
      </c>
      <c r="F44" s="53">
        <f t="shared" si="0"/>
        <v>1.2013787996838363</v>
      </c>
      <c r="G44" s="15"/>
      <c r="H44" s="2"/>
      <c r="I44" s="2"/>
      <c r="J44" s="2"/>
      <c r="K44" s="2"/>
      <c r="L44" s="2"/>
      <c r="M44" s="2"/>
      <c r="N44" s="2"/>
    </row>
    <row r="45" spans="1:14" ht="27" customHeight="1" x14ac:dyDescent="0.25">
      <c r="A45" s="37" t="s">
        <v>77</v>
      </c>
      <c r="B45" s="44" t="s">
        <v>78</v>
      </c>
      <c r="C45" s="21">
        <v>55549702.600000001</v>
      </c>
      <c r="D45" s="22">
        <f>D46+D47+D48+D49</f>
        <v>68019386.780000001</v>
      </c>
      <c r="E45" s="22">
        <f>E46+E47+E48+E49</f>
        <v>12469684.180000003</v>
      </c>
      <c r="F45" s="52">
        <f t="shared" si="0"/>
        <v>1.2244779647119119</v>
      </c>
      <c r="G45" s="1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38" t="s">
        <v>79</v>
      </c>
      <c r="B46" s="45" t="s">
        <v>80</v>
      </c>
      <c r="C46" s="13">
        <v>70027.27</v>
      </c>
      <c r="D46" s="23">
        <v>10071.870000000001</v>
      </c>
      <c r="E46" s="23">
        <f t="shared" si="3"/>
        <v>-59955.4</v>
      </c>
      <c r="F46" s="53">
        <f t="shared" si="0"/>
        <v>0.1438278259312408</v>
      </c>
      <c r="G46" s="1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38" t="s">
        <v>81</v>
      </c>
      <c r="B47" s="45" t="s">
        <v>82</v>
      </c>
      <c r="C47" s="13">
        <v>531127</v>
      </c>
      <c r="D47" s="23">
        <v>433421</v>
      </c>
      <c r="E47" s="23">
        <f t="shared" si="3"/>
        <v>-97706</v>
      </c>
      <c r="F47" s="53">
        <f t="shared" si="0"/>
        <v>0.81604023143240689</v>
      </c>
      <c r="G47" s="15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38" t="s">
        <v>83</v>
      </c>
      <c r="B48" s="45" t="s">
        <v>84</v>
      </c>
      <c r="C48" s="13">
        <v>39576936.829999998</v>
      </c>
      <c r="D48" s="23">
        <v>51020772.780000001</v>
      </c>
      <c r="E48" s="23">
        <f t="shared" si="3"/>
        <v>11443835.950000003</v>
      </c>
      <c r="F48" s="53">
        <f t="shared" si="0"/>
        <v>1.2891541606455348</v>
      </c>
      <c r="G48" s="15"/>
      <c r="H48" s="2"/>
      <c r="I48" s="2"/>
      <c r="J48" s="2"/>
      <c r="K48" s="2"/>
      <c r="L48" s="2"/>
      <c r="M48" s="2"/>
      <c r="N48" s="2"/>
    </row>
    <row r="49" spans="1:14" ht="54" customHeight="1" outlineLevel="1" x14ac:dyDescent="0.25">
      <c r="A49" s="38" t="s">
        <v>85</v>
      </c>
      <c r="B49" s="45" t="s">
        <v>86</v>
      </c>
      <c r="C49" s="13">
        <v>15371611.5</v>
      </c>
      <c r="D49" s="23">
        <v>16555121.130000001</v>
      </c>
      <c r="E49" s="23">
        <f t="shared" si="3"/>
        <v>1183509.6300000008</v>
      </c>
      <c r="F49" s="53">
        <f t="shared" si="0"/>
        <v>1.0769932046487123</v>
      </c>
      <c r="G49" s="15"/>
      <c r="H49" s="2"/>
      <c r="I49" s="2"/>
      <c r="J49" s="2"/>
      <c r="K49" s="2"/>
      <c r="L49" s="2"/>
      <c r="M49" s="2"/>
      <c r="N49" s="2"/>
    </row>
    <row r="50" spans="1:14" ht="27" customHeight="1" x14ac:dyDescent="0.25">
      <c r="A50" s="37" t="s">
        <v>87</v>
      </c>
      <c r="B50" s="44" t="s">
        <v>88</v>
      </c>
      <c r="C50" s="21">
        <v>6981824.6799999997</v>
      </c>
      <c r="D50" s="22">
        <f>D51+D52</f>
        <v>9260992.0299999993</v>
      </c>
      <c r="E50" s="22">
        <f>E51+E52</f>
        <v>2279167.35</v>
      </c>
      <c r="F50" s="52">
        <f t="shared" si="0"/>
        <v>1.3264429364044128</v>
      </c>
      <c r="G50" s="15"/>
      <c r="H50" s="2"/>
      <c r="I50" s="2"/>
      <c r="J50" s="2"/>
      <c r="K50" s="2"/>
      <c r="L50" s="2"/>
      <c r="M50" s="2"/>
      <c r="N50" s="2"/>
    </row>
    <row r="51" spans="1:14" ht="27" customHeight="1" outlineLevel="1" x14ac:dyDescent="0.25">
      <c r="A51" s="38" t="s">
        <v>89</v>
      </c>
      <c r="B51" s="45" t="s">
        <v>90</v>
      </c>
      <c r="C51" s="13">
        <v>6981824.6799999997</v>
      </c>
      <c r="D51" s="23">
        <v>5372718.3399999999</v>
      </c>
      <c r="E51" s="23">
        <f t="shared" ref="E51:E52" si="4">D51-C51</f>
        <v>-1609106.3399999999</v>
      </c>
      <c r="F51" s="53">
        <f t="shared" si="0"/>
        <v>0.76952925434959507</v>
      </c>
      <c r="G51" s="15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40" t="s">
        <v>100</v>
      </c>
      <c r="B52" s="48" t="s">
        <v>101</v>
      </c>
      <c r="C52" s="13">
        <v>0</v>
      </c>
      <c r="D52" s="23">
        <v>3888273.69</v>
      </c>
      <c r="E52" s="23">
        <f t="shared" si="4"/>
        <v>3888273.69</v>
      </c>
      <c r="F52" s="53" t="e">
        <f t="shared" si="0"/>
        <v>#DIV/0!</v>
      </c>
      <c r="G52" s="15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41" t="s">
        <v>91</v>
      </c>
      <c r="B53" s="49"/>
      <c r="C53" s="25">
        <f>622390762.82+6791.92</f>
        <v>622397554.74000001</v>
      </c>
      <c r="D53" s="24">
        <f>D6+D10+D14+D16+D18+D20+D25+D29+D31+D34+D36+D39+D42+D45+D50</f>
        <v>688894669.66999996</v>
      </c>
      <c r="E53" s="24">
        <f>E6+E10+E14+E16+E18+E20+E25+E29+E31+E34+E36+E39+E42+E45+E50</f>
        <v>66497114.93</v>
      </c>
      <c r="F53" s="52">
        <f t="shared" si="0"/>
        <v>1.1068402573621587</v>
      </c>
      <c r="G53" s="15"/>
      <c r="H53" s="2"/>
      <c r="I53" s="2"/>
      <c r="J53" s="2"/>
      <c r="K53" s="2"/>
      <c r="L53" s="2"/>
      <c r="M53" s="54"/>
    </row>
    <row r="54" spans="1:14" ht="12.75" customHeight="1" x14ac:dyDescent="0.25">
      <c r="A54" s="8"/>
      <c r="B54" s="43"/>
      <c r="C54" s="18"/>
      <c r="D54" s="14"/>
      <c r="E54" s="19"/>
      <c r="F54" s="18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31"/>
      <c r="B55" s="31"/>
      <c r="C55" s="32"/>
      <c r="H55" s="6"/>
      <c r="I55" s="2"/>
      <c r="J55" s="2"/>
      <c r="K55" s="2"/>
      <c r="L55" s="2"/>
      <c r="M55" s="2"/>
    </row>
  </sheetData>
  <mergeCells count="9">
    <mergeCell ref="A1:F1"/>
    <mergeCell ref="A2:F2"/>
    <mergeCell ref="F3:F4"/>
    <mergeCell ref="A55:C55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2017-09-27T07:02:30Z</dcterms:created>
  <dcterms:modified xsi:type="dcterms:W3CDTF">2023-03-27T06:37:05Z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