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2\на сайт 2кв\"/>
    </mc:Choice>
  </mc:AlternateContent>
  <bookViews>
    <workbookView xWindow="0" yWindow="0" windowWidth="28800" windowHeight="11985"/>
  </bookViews>
  <sheets>
    <sheet name="Документ" sheetId="1" r:id="rId1"/>
  </sheets>
  <definedNames>
    <definedName name="_xlnm._FilterDatabase" localSheetId="0" hidden="1">Документ!$A$6:$N$51</definedName>
    <definedName name="_xlnm.Print_Titles" localSheetId="0">Документ!$4:$6</definedName>
  </definedNames>
  <calcPr calcId="152511" iterate="1"/>
</workbook>
</file>

<file path=xl/calcChain.xml><?xml version="1.0" encoding="utf-8"?>
<calcChain xmlns="http://schemas.openxmlformats.org/spreadsheetml/2006/main">
  <c r="D51" i="1" l="1"/>
  <c r="F51" i="1" l="1"/>
  <c r="F11" i="1"/>
  <c r="F12" i="1"/>
  <c r="F13" i="1"/>
  <c r="E33" i="1" l="1"/>
  <c r="E32" i="1" s="1"/>
  <c r="E48" i="1"/>
  <c r="E47" i="1"/>
  <c r="E50" i="1"/>
  <c r="E49" i="1" s="1"/>
  <c r="E44" i="1"/>
  <c r="E45" i="1"/>
  <c r="E43" i="1"/>
  <c r="E41" i="1"/>
  <c r="E40" i="1" s="1"/>
  <c r="E36" i="1"/>
  <c r="E37" i="1"/>
  <c r="E38" i="1"/>
  <c r="E39" i="1"/>
  <c r="E35" i="1"/>
  <c r="E29" i="1"/>
  <c r="E30" i="1"/>
  <c r="E31" i="1"/>
  <c r="E28" i="1"/>
  <c r="E24" i="1"/>
  <c r="E25" i="1"/>
  <c r="E26" i="1"/>
  <c r="E23" i="1"/>
  <c r="E20" i="1"/>
  <c r="E21" i="1"/>
  <c r="E19" i="1"/>
  <c r="E17" i="1"/>
  <c r="E16" i="1" s="1"/>
  <c r="E13" i="1"/>
  <c r="E14" i="1"/>
  <c r="E15" i="1"/>
  <c r="E9" i="1"/>
  <c r="E10" i="1"/>
  <c r="E8" i="1"/>
  <c r="F39" i="1"/>
  <c r="F19" i="1"/>
  <c r="F23" i="1"/>
  <c r="F20" i="1"/>
  <c r="F7" i="1"/>
  <c r="F27" i="1"/>
  <c r="F28" i="1"/>
  <c r="F31" i="1"/>
  <c r="F17" i="1"/>
  <c r="F15" i="1"/>
  <c r="F10" i="1"/>
  <c r="F8" i="1"/>
  <c r="F16" i="1"/>
  <c r="F9" i="1"/>
  <c r="F47" i="1"/>
  <c r="F34" i="1"/>
  <c r="F42" i="1"/>
  <c r="F37" i="1"/>
  <c r="F46" i="1"/>
  <c r="F38" i="1"/>
  <c r="F45" i="1"/>
  <c r="F41" i="1"/>
  <c r="F24" i="1"/>
  <c r="F36" i="1"/>
  <c r="F44" i="1"/>
  <c r="F22" i="1"/>
  <c r="F18" i="1"/>
  <c r="F48" i="1"/>
  <c r="F35" i="1"/>
  <c r="F26" i="1"/>
  <c r="F29" i="1"/>
  <c r="F43" i="1"/>
  <c r="F30" i="1"/>
  <c r="F40" i="1" l="1"/>
  <c r="E22" i="1"/>
  <c r="E34" i="1"/>
  <c r="E7" i="1"/>
  <c r="E42" i="1"/>
  <c r="E46" i="1"/>
  <c r="E27" i="1"/>
  <c r="E18" i="1"/>
  <c r="F50" i="1"/>
  <c r="F49" i="1"/>
  <c r="E51" i="1" l="1"/>
</calcChain>
</file>

<file path=xl/sharedStrings.xml><?xml version="1.0" encoding="utf-8"?>
<sst xmlns="http://schemas.openxmlformats.org/spreadsheetml/2006/main" count="97" uniqueCount="97">
  <si>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</si>
  <si>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</si>
  <si>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</si>
  <si>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</si>
  <si>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</si>
  <si>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</si>
  <si>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</si>
  <si>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</si>
  <si>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</si>
  <si>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</si>
  <si>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</si>
  <si>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0107</t>
  </si>
  <si>
    <t xml:space="preserve">  Обеспечение проведения выборов и референдумов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</si>
  <si>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</si>
  <si>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</si>
  <si>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</si>
  <si>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</si>
  <si>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</si>
  <si>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</si>
  <si>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</si>
  <si>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</si>
  <si>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</si>
  <si>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</si>
  <si>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</si>
  <si>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</si>
  <si>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</si>
  <si>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</si>
  <si>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</si>
  <si>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</si>
  <si>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</si>
  <si>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</si>
  <si>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</si>
  <si>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</si>
  <si>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</si>
  <si>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</si>
  <si>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</si>
  <si>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</si>
  <si>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</si>
  <si>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</si>
  <si>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</si>
  <si>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</si>
  <si>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</si>
  <si>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</si>
  <si>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</si>
  <si>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</si>
  <si>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</si>
  <si>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</si>
  <si>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</si>
  <si>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</si>
  <si>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</si>
  <si>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</si>
  <si>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</si>
  <si>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</si>
  <si>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</si>
  <si>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</si>
  <si>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</si>
  <si>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</si>
  <si>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</si>
  <si>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</si>
  <si>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</si>
  <si>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</si>
  <si>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</si>
  <si>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</si>
  <si>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</si>
  <si>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</si>
  <si>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</si>
  <si>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</si>
  <si>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</si>
  <si>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</si>
  <si>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</si>
  <si>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</si>
  <si>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</si>
  <si>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</si>
  <si>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</si>
  <si>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</si>
  <si>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</si>
  <si>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</si>
  <si>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</si>
  <si>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</si>
  <si>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</si>
  <si>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</si>
  <si>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</si>
  <si>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</si>
  <si>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</si>
  <si>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</si>
  <si>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</si>
  <si>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</si>
  <si>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</si>
  <si>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</si>
  <si>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</si>
  <si>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Исполнено за 2 квартал 2021 года</t>
  </si>
  <si>
    <t>Исполнено за 2 квартал 2022 года</t>
  </si>
  <si>
    <t>Сравнительный анализ исполнения местного бюджета ЗАТО Видяево года в разрезе разделов и подразделов 2 квартал 2022/2021 годов</t>
  </si>
  <si>
    <t>0105</t>
  </si>
  <si>
    <t xml:space="preserve">  Судебная система</t>
  </si>
  <si>
    <t>0106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</si>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</sst>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  <xf numFmtId="0" fontId="4" fillId="0" borderId="1"/>
    <xf numFmtId="0" fontId="1" fillId="0" borderId="2">
      <alignment horizontal="left" vertical="top" wrapText="1"/>
    </xf>
    <xf numFmtId="0" fontId="4" fillId="0" borderId="1"/>
    <xf numFmtId="0" fontId="4" fillId="0" borderId="1"/>
    <xf numFmtId="0" fontId="4" fillId="0" borderId="1"/>
    <xf numFmtId="0" fontId="3" fillId="0" borderId="2">
      <alignment horizontal="left" vertical="top" wrapText="1"/>
    </xf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0" fontId="0" fillId="5" borderId="0" xfId="0" applyFill="1" applyProtection="1">
      <protection locked="0"/>
    </xf>
    <xf numFmtId="0" fontId="1" fillId="0" borderId="8" xfId="9" applyNumberFormat="1" applyBorder="1" applyProtection="1">
      <alignment horizontal="center" vertical="center" shrinkToFit="1"/>
    </xf>
    <xf numFmtId="49" fontId="5" fillId="0" borderId="8" xfId="10" applyNumberFormat="1" applyFont="1" applyBorder="1" applyProtection="1">
      <alignment horizontal="left" vertical="top" wrapText="1"/>
    </xf>
    <xf numFmtId="49" fontId="1" fillId="0" borderId="8" xfId="10" applyNumberFormat="1" applyBorder="1" applyProtection="1">
      <alignment horizontal="left" vertical="top" wrapText="1"/>
    </xf>
    <xf numFmtId="0" fontId="3" fillId="0" borderId="8" xfId="12" applyNumberFormat="1" applyBorder="1" applyProtection="1">
      <alignment horizontal="left"/>
    </xf>
    <xf numFmtId="0" fontId="1" fillId="0" borderId="1" xfId="8" applyNumberFormat="1" applyBorder="1" applyProtection="1"/>
    <xf numFmtId="0" fontId="1" fillId="5" borderId="1" xfId="14" applyNumberFormat="1" applyFill="1" applyBorder="1" applyProtection="1"/>
    <xf numFmtId="0" fontId="1" fillId="5" borderId="7" xfId="9" applyNumberFormat="1" applyFill="1" applyBorder="1" applyProtection="1">
      <alignment horizontal="center" vertical="center" shrinkToFit="1"/>
    </xf>
    <xf numFmtId="4" fontId="5" fillId="5" borderId="7" xfId="14" applyNumberFormat="1" applyFont="1" applyFill="1" applyBorder="1" applyAlignment="1" applyProtection="1">
      <alignment horizontal="right" vertical="top" shrinkToFit="1"/>
    </xf>
    <xf numFmtId="4" fontId="1" fillId="5" borderId="7" xfId="14" applyNumberFormat="1" applyFill="1" applyBorder="1" applyAlignment="1" applyProtection="1">
      <alignment horizontal="right" vertical="top" shrinkToFit="1"/>
    </xf>
    <xf numFmtId="4" fontId="5" fillId="5" borderId="7" xfId="11" applyNumberFormat="1" applyFont="1" applyFill="1" applyBorder="1" applyProtection="1">
      <alignment horizontal="right" vertical="top" shrinkToFit="1"/>
    </xf>
    <xf numFmtId="4" fontId="1" fillId="5" borderId="7" xfId="11" applyNumberFormat="1" applyFill="1" applyBorder="1" applyProtection="1">
      <alignment horizontal="right" vertical="top" shrinkToFit="1"/>
    </xf>
    <xf numFmtId="4" fontId="5" fillId="5" borderId="7" xfId="9" applyNumberFormat="1" applyFont="1" applyFill="1" applyBorder="1" applyAlignment="1" applyProtection="1">
      <alignment horizontal="right" vertical="top" shrinkToFit="1"/>
    </xf>
    <xf numFmtId="4" fontId="3" fillId="5" borderId="7" xfId="13" applyNumberFormat="1" applyFill="1" applyBorder="1" applyProtection="1">
      <alignment horizontal="right" vertical="top" shrinkToFit="1"/>
    </xf>
    <xf numFmtId="4" fontId="1" fillId="5" borderId="4" xfId="14" applyNumberFormat="1" applyFill="1" applyAlignment="1" applyProtection="1">
      <alignment horizontal="right" vertical="top" shrinkToFit="1"/>
    </xf>
    <xf numFmtId="0" fontId="1" fillId="5" borderId="4" xfId="23" applyNumberFormat="1" applyFont="1" applyFill="1" applyProtection="1"/>
    <xf numFmtId="0" fontId="0" fillId="5" borderId="0" xfId="0" applyFont="1" applyFill="1" applyProtection="1">
      <protection locked="0"/>
    </xf>
    <xf numFmtId="0" fontId="1" fillId="5" borderId="2" xfId="13" applyNumberFormat="1" applyFont="1" applyFill="1" applyAlignment="1" applyProtection="1">
      <alignment horizontal="center" vertical="top" wrapText="1"/>
    </xf>
    <xf numFmtId="0" fontId="1" fillId="5" borderId="8" xfId="13" applyNumberFormat="1" applyFont="1" applyFill="1" applyBorder="1" applyAlignment="1" applyProtection="1">
      <alignment horizontal="left" vertical="top" wrapText="1"/>
    </xf>
    <xf numFmtId="4" fontId="1" fillId="5" borderId="7" xfId="14" applyNumberFormat="1" applyFont="1" applyFill="1" applyBorder="1" applyAlignment="1" applyProtection="1">
      <alignment horizontal="right" vertical="top" shrinkToFit="1"/>
    </xf>
    <xf numFmtId="4" fontId="5" fillId="5" borderId="4" xfId="14" applyNumberFormat="1" applyFont="1" applyFill="1" applyAlignment="1" applyProtection="1">
      <alignment horizontal="right" vertical="top" shrinkToFit="1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9" xfId="7" applyFill="1" applyBorder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</cellXfs>
  <cellStyles count="39">
    <cellStyle name="br" xfId="18"/>
    <cellStyle name="br 2" xfId="37"/>
    <cellStyle name="col" xfId="17"/>
    <cellStyle name="col 2" xfId="36"/>
    <cellStyle name="style0" xfId="19"/>
    <cellStyle name="td" xfId="20"/>
    <cellStyle name="tr" xfId="16"/>
    <cellStyle name="tr 2" xfId="35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8 2" xfId="34"/>
    <cellStyle name="xl39" xfId="11"/>
    <cellStyle name="xl40" xfId="25"/>
    <cellStyle name="xl41" xfId="26"/>
    <cellStyle name="xl42" xfId="27"/>
    <cellStyle name="xl43" xfId="28"/>
    <cellStyle name="xl43 2" xfId="38"/>
    <cellStyle name="xl44" xfId="29"/>
    <cellStyle name="xl45" xfId="30"/>
    <cellStyle name="xl46" xfId="31"/>
    <cellStyle name="xl47" xfId="32"/>
    <cellStyle name="Обычный" xfId="0" builtinId="0"/>
    <cellStyle name="Обычный 2" xfId="33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showGridLines="0" tabSelected="1" workbookViewId="0">
      <pane ySplit="6" topLeftCell="A7" activePane="bottomLeft" state="frozen"/>
      <selection pane="bottomLeft" activeCell="U49" sqref="U49"/>
    </sheetView>
  </sheetViews>
  <sheetFormatPr defaultRowHeight="15" outlineLevelRow="1" x14ac:dyDescent="0.25"/>
  <cols>
    <col min="1" max="1" width="12.42578125" style="12" customWidth="1"/>
    <col min="2" max="2" width="50.7109375" style="1" customWidth="1"/>
    <col min="3" max="3" width="15" style="14" customWidth="1"/>
    <col min="4" max="4" width="15.140625" style="14" customWidth="1"/>
    <col min="5" max="5" width="14" style="14" customWidth="1"/>
    <col min="6" max="6" width="14.42578125" style="14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35" t="s">
        <v>92</v>
      </c>
      <c r="B1" s="36"/>
      <c r="C1" s="36"/>
      <c r="D1" s="36"/>
      <c r="E1" s="36"/>
      <c r="F1" s="36"/>
      <c r="G1" s="3"/>
      <c r="H1" s="3"/>
      <c r="I1" s="3"/>
      <c r="J1" s="3"/>
      <c r="K1" s="3"/>
      <c r="L1" s="3"/>
      <c r="M1" s="3"/>
    </row>
    <row r="2" spans="1:14" ht="18" customHeight="1" x14ac:dyDescent="0.25">
      <c r="A2" s="37"/>
      <c r="B2" s="38"/>
      <c r="C2" s="38"/>
      <c r="D2" s="38"/>
      <c r="E2" s="38"/>
      <c r="F2" s="38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39" t="s">
        <v>0</v>
      </c>
      <c r="B3" s="40"/>
      <c r="C3" s="40"/>
      <c r="D3" s="40"/>
      <c r="E3" s="40"/>
      <c r="F3" s="40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45" t="s">
        <v>1</v>
      </c>
      <c r="B4" s="47" t="s">
        <v>2</v>
      </c>
      <c r="C4" s="41" t="s">
        <v>90</v>
      </c>
      <c r="D4" s="41" t="s">
        <v>91</v>
      </c>
      <c r="E4" s="41" t="s">
        <v>88</v>
      </c>
      <c r="F4" s="41" t="s">
        <v>89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46"/>
      <c r="B5" s="48"/>
      <c r="C5" s="42"/>
      <c r="D5" s="42"/>
      <c r="E5" s="42"/>
      <c r="F5" s="42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8">
        <v>1</v>
      </c>
      <c r="B6" s="15">
        <v>2</v>
      </c>
      <c r="C6" s="21">
        <v>4</v>
      </c>
      <c r="D6" s="21">
        <v>4</v>
      </c>
      <c r="E6" s="21">
        <v>5</v>
      </c>
      <c r="F6" s="21">
        <v>6</v>
      </c>
      <c r="G6" s="19"/>
      <c r="H6" s="2"/>
      <c r="I6" s="2"/>
      <c r="J6" s="2"/>
      <c r="K6" s="2"/>
      <c r="L6" s="2"/>
      <c r="M6" s="2"/>
    </row>
    <row r="7" spans="1:14" ht="15" customHeight="1" x14ac:dyDescent="0.25">
      <c r="A7" s="13" t="s">
        <v>3</v>
      </c>
      <c r="B7" s="16" t="s">
        <v>4</v>
      </c>
      <c r="C7" s="22">
        <v>32663686.969999999</v>
      </c>
      <c r="D7" s="34">
        <v>38994117.619999997</v>
      </c>
      <c r="E7" s="24">
        <f>E8+E9+E10+E13+E14+E15</f>
        <v>4635629.7499999972</v>
      </c>
      <c r="F7" s="24">
        <f t="shared" ref="F7:F50" ca="1" si="0">IF(INDIRECT("R[0]C[-3]", FALSE)&lt;&gt;0,INDIRECT("R[0]C[-2]", FALSE)*100/INDIRECT("R[0]C[-3]", FALSE),"")</f>
        <v>119.38063714550714</v>
      </c>
      <c r="G7" s="19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9" t="s">
        <v>5</v>
      </c>
      <c r="B8" s="17" t="s">
        <v>6</v>
      </c>
      <c r="C8" s="23">
        <v>1478267.24</v>
      </c>
      <c r="D8" s="28">
        <v>1711993.25</v>
      </c>
      <c r="E8" s="25">
        <f t="shared" ref="E8:E15" si="1">D8-C8</f>
        <v>233726.01</v>
      </c>
      <c r="F8" s="25">
        <f t="shared" ca="1" si="0"/>
        <v>115.81080901177246</v>
      </c>
      <c r="G8" s="19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9" t="s">
        <v>7</v>
      </c>
      <c r="B9" s="17" t="s">
        <v>8</v>
      </c>
      <c r="C9" s="23">
        <v>3370857.44</v>
      </c>
      <c r="D9" s="28">
        <v>2342107.5499999998</v>
      </c>
      <c r="E9" s="25">
        <f t="shared" si="1"/>
        <v>-1028749.8900000001</v>
      </c>
      <c r="F9" s="25">
        <f t="shared" ca="1" si="0"/>
        <v>69.481062064730921</v>
      </c>
      <c r="G9" s="19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9" t="s">
        <v>9</v>
      </c>
      <c r="B10" s="17" t="s">
        <v>10</v>
      </c>
      <c r="C10" s="23">
        <v>16456204.800000001</v>
      </c>
      <c r="D10" s="28">
        <v>20282909.079999998</v>
      </c>
      <c r="E10" s="25">
        <f t="shared" si="1"/>
        <v>3826704.2799999975</v>
      </c>
      <c r="F10" s="25">
        <f t="shared" ca="1" si="0"/>
        <v>123.25386883857934</v>
      </c>
      <c r="G10" s="19"/>
      <c r="H10" s="2"/>
      <c r="I10" s="2"/>
      <c r="J10" s="2"/>
      <c r="K10" s="2"/>
      <c r="L10" s="2"/>
      <c r="M10" s="2"/>
      <c r="N10" s="2"/>
    </row>
    <row r="11" spans="1:14" s="30" customFormat="1" outlineLevel="1" x14ac:dyDescent="0.25">
      <c r="A11" s="31" t="s">
        <v>93</v>
      </c>
      <c r="B11" s="32" t="s">
        <v>94</v>
      </c>
      <c r="C11" s="33">
        <v>0</v>
      </c>
      <c r="D11" s="28">
        <v>4080</v>
      </c>
      <c r="E11" s="33">
        <v>57.65</v>
      </c>
      <c r="F11" s="25" t="str">
        <f t="shared" ca="1" si="0"/>
        <v/>
      </c>
      <c r="G11" s="29"/>
    </row>
    <row r="12" spans="1:14" s="30" customFormat="1" ht="38.25" outlineLevel="1" x14ac:dyDescent="0.25">
      <c r="A12" s="31" t="s">
        <v>95</v>
      </c>
      <c r="B12" s="32" t="s">
        <v>96</v>
      </c>
      <c r="C12" s="33">
        <v>0</v>
      </c>
      <c r="D12" s="28">
        <v>1690720.9</v>
      </c>
      <c r="E12" s="33">
        <v>2100684.0099999998</v>
      </c>
      <c r="F12" s="25" t="str">
        <f t="shared" ca="1" si="0"/>
        <v/>
      </c>
      <c r="G12" s="29"/>
    </row>
    <row r="13" spans="1:14" ht="15" customHeight="1" outlineLevel="1" x14ac:dyDescent="0.25">
      <c r="A13" s="9" t="s">
        <v>11</v>
      </c>
      <c r="B13" s="17" t="s">
        <v>12</v>
      </c>
      <c r="C13" s="23">
        <v>0</v>
      </c>
      <c r="D13" s="28">
        <v>1000000</v>
      </c>
      <c r="E13" s="25">
        <f t="shared" si="1"/>
        <v>1000000</v>
      </c>
      <c r="F13" s="25" t="str">
        <f t="shared" ca="1" si="0"/>
        <v/>
      </c>
      <c r="G13" s="19"/>
      <c r="H13" s="2"/>
      <c r="I13" s="2"/>
      <c r="J13" s="2"/>
      <c r="K13" s="2"/>
      <c r="L13" s="2"/>
      <c r="M13" s="2"/>
      <c r="N13" s="2"/>
    </row>
    <row r="14" spans="1:14" ht="15" customHeight="1" outlineLevel="1" x14ac:dyDescent="0.25">
      <c r="A14" s="9" t="s">
        <v>13</v>
      </c>
      <c r="B14" s="17" t="s">
        <v>14</v>
      </c>
      <c r="C14" s="23">
        <v>0</v>
      </c>
      <c r="D14" s="28">
        <v>0</v>
      </c>
      <c r="E14" s="25">
        <f t="shared" si="1"/>
        <v>0</v>
      </c>
      <c r="F14" s="25">
        <v>0</v>
      </c>
      <c r="G14" s="19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9" t="s">
        <v>15</v>
      </c>
      <c r="B15" s="17" t="s">
        <v>16</v>
      </c>
      <c r="C15" s="23">
        <v>11358357.49</v>
      </c>
      <c r="D15" s="28">
        <v>11962306.84</v>
      </c>
      <c r="E15" s="25">
        <f t="shared" si="1"/>
        <v>603949.34999999963</v>
      </c>
      <c r="F15" s="25">
        <f t="shared" ca="1" si="0"/>
        <v>105.31722434807781</v>
      </c>
      <c r="G15" s="19"/>
      <c r="H15" s="2"/>
      <c r="I15" s="2"/>
      <c r="J15" s="2"/>
      <c r="K15" s="2"/>
      <c r="L15" s="2"/>
      <c r="M15" s="2"/>
      <c r="N15" s="2"/>
    </row>
    <row r="16" spans="1:14" ht="15" customHeight="1" x14ac:dyDescent="0.25">
      <c r="A16" s="13" t="s">
        <v>17</v>
      </c>
      <c r="B16" s="16" t="s">
        <v>18</v>
      </c>
      <c r="C16" s="22">
        <v>204636.62</v>
      </c>
      <c r="D16" s="34">
        <v>255355.58</v>
      </c>
      <c r="E16" s="24">
        <f>E17</f>
        <v>50718.959999999992</v>
      </c>
      <c r="F16" s="24">
        <f t="shared" ca="1" si="0"/>
        <v>124.78488942985865</v>
      </c>
      <c r="G16" s="19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9" t="s">
        <v>19</v>
      </c>
      <c r="B17" s="17" t="s">
        <v>20</v>
      </c>
      <c r="C17" s="23">
        <v>204636.62</v>
      </c>
      <c r="D17" s="28">
        <v>255355.58</v>
      </c>
      <c r="E17" s="25">
        <f>D17-C17</f>
        <v>50718.959999999992</v>
      </c>
      <c r="F17" s="25">
        <f t="shared" ca="1" si="0"/>
        <v>124.78488942985865</v>
      </c>
      <c r="G17" s="19"/>
      <c r="H17" s="2"/>
      <c r="I17" s="2"/>
      <c r="J17" s="2"/>
      <c r="K17" s="2"/>
      <c r="L17" s="2"/>
      <c r="M17" s="2"/>
      <c r="N17" s="2"/>
    </row>
    <row r="18" spans="1:14" ht="27" customHeight="1" x14ac:dyDescent="0.25">
      <c r="A18" s="13" t="s">
        <v>21</v>
      </c>
      <c r="B18" s="16" t="s">
        <v>22</v>
      </c>
      <c r="C18" s="22">
        <v>10182605.710000001</v>
      </c>
      <c r="D18" s="34">
        <v>11200571.210000001</v>
      </c>
      <c r="E18" s="24">
        <f>E19+E20+E21</f>
        <v>1017965.4999999995</v>
      </c>
      <c r="F18" s="24">
        <f t="shared" ca="1" si="0"/>
        <v>109.99710220538431</v>
      </c>
      <c r="G18" s="19"/>
      <c r="H18" s="2"/>
      <c r="I18" s="2"/>
      <c r="J18" s="2"/>
      <c r="K18" s="2"/>
      <c r="L18" s="2"/>
      <c r="M18" s="2"/>
      <c r="N18" s="2"/>
    </row>
    <row r="19" spans="1:14" ht="15" customHeight="1" outlineLevel="1" x14ac:dyDescent="0.25">
      <c r="A19" s="9" t="s">
        <v>23</v>
      </c>
      <c r="B19" s="17" t="s">
        <v>24</v>
      </c>
      <c r="C19" s="23">
        <v>535396.44999999995</v>
      </c>
      <c r="D19" s="28">
        <v>725822.51</v>
      </c>
      <c r="E19" s="25">
        <f>D19-C19</f>
        <v>190426.06000000006</v>
      </c>
      <c r="F19" s="25">
        <f t="shared" ca="1" si="0"/>
        <v>135.56729970846837</v>
      </c>
      <c r="G19" s="19"/>
      <c r="H19" s="2"/>
      <c r="I19" s="2"/>
      <c r="J19" s="2"/>
      <c r="K19" s="2"/>
      <c r="L19" s="2"/>
      <c r="M19" s="2"/>
      <c r="N19" s="2"/>
    </row>
    <row r="20" spans="1:14" ht="40.5" customHeight="1" outlineLevel="1" x14ac:dyDescent="0.25">
      <c r="A20" s="9" t="s">
        <v>25</v>
      </c>
      <c r="B20" s="17" t="s">
        <v>26</v>
      </c>
      <c r="C20" s="23">
        <v>9647209.2599999998</v>
      </c>
      <c r="D20" s="28">
        <v>10363049.699999999</v>
      </c>
      <c r="E20" s="25">
        <f t="shared" ref="E20:E21" si="2">D20-C20</f>
        <v>715840.43999999948</v>
      </c>
      <c r="F20" s="25">
        <f t="shared" ca="1" si="0"/>
        <v>107.42018153341061</v>
      </c>
      <c r="G20" s="19"/>
      <c r="H20" s="2"/>
      <c r="I20" s="2"/>
      <c r="J20" s="2"/>
      <c r="K20" s="2"/>
      <c r="L20" s="2"/>
      <c r="M20" s="2"/>
      <c r="N20" s="2"/>
    </row>
    <row r="21" spans="1:14" ht="27" customHeight="1" outlineLevel="1" x14ac:dyDescent="0.25">
      <c r="A21" s="9" t="s">
        <v>27</v>
      </c>
      <c r="B21" s="17" t="s">
        <v>28</v>
      </c>
      <c r="C21" s="23">
        <v>0</v>
      </c>
      <c r="D21" s="28">
        <v>111699</v>
      </c>
      <c r="E21" s="25">
        <f t="shared" si="2"/>
        <v>111699</v>
      </c>
      <c r="F21" s="25">
        <v>0</v>
      </c>
      <c r="G21" s="19"/>
      <c r="H21" s="2"/>
      <c r="I21" s="2"/>
      <c r="J21" s="2"/>
      <c r="K21" s="2"/>
      <c r="L21" s="2"/>
      <c r="M21" s="2"/>
      <c r="N21" s="2"/>
    </row>
    <row r="22" spans="1:14" ht="15" customHeight="1" x14ac:dyDescent="0.25">
      <c r="A22" s="13" t="s">
        <v>29</v>
      </c>
      <c r="B22" s="16" t="s">
        <v>30</v>
      </c>
      <c r="C22" s="22">
        <v>6038929.96</v>
      </c>
      <c r="D22" s="34">
        <v>6399949.2400000002</v>
      </c>
      <c r="E22" s="24">
        <f>E23+E24+E25+E26</f>
        <v>361019.28000000026</v>
      </c>
      <c r="F22" s="24">
        <f t="shared" ca="1" si="0"/>
        <v>105.97819948883792</v>
      </c>
      <c r="G22" s="19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9" t="s">
        <v>31</v>
      </c>
      <c r="B23" s="17" t="s">
        <v>32</v>
      </c>
      <c r="C23" s="23">
        <v>49540.01</v>
      </c>
      <c r="D23" s="28">
        <v>153978.01</v>
      </c>
      <c r="E23" s="25">
        <f>D23-C23</f>
        <v>104438</v>
      </c>
      <c r="F23" s="25">
        <f t="shared" ca="1" si="0"/>
        <v>310.81546006954784</v>
      </c>
      <c r="G23" s="19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9" t="s">
        <v>33</v>
      </c>
      <c r="B24" s="17" t="s">
        <v>34</v>
      </c>
      <c r="C24" s="23">
        <v>5929362.6799999997</v>
      </c>
      <c r="D24" s="28">
        <v>6211320.96</v>
      </c>
      <c r="E24" s="25">
        <f t="shared" ref="E24:E26" si="3">D24-C24</f>
        <v>281958.28000000026</v>
      </c>
      <c r="F24" s="25">
        <f t="shared" ca="1" si="0"/>
        <v>104.75528813494674</v>
      </c>
      <c r="G24" s="19"/>
      <c r="H24" s="2"/>
      <c r="I24" s="2"/>
      <c r="J24" s="2"/>
      <c r="K24" s="2"/>
      <c r="L24" s="2"/>
      <c r="M24" s="2"/>
      <c r="N24" s="2"/>
    </row>
    <row r="25" spans="1:14" ht="15" customHeight="1" outlineLevel="1" x14ac:dyDescent="0.25">
      <c r="A25" s="9" t="s">
        <v>35</v>
      </c>
      <c r="B25" s="17" t="s">
        <v>36</v>
      </c>
      <c r="C25" s="23">
        <v>0</v>
      </c>
      <c r="D25" s="28">
        <v>9578.4</v>
      </c>
      <c r="E25" s="25">
        <f t="shared" si="3"/>
        <v>9578.4</v>
      </c>
      <c r="F25" s="25">
        <v>0</v>
      </c>
      <c r="G25" s="19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9" t="s">
        <v>37</v>
      </c>
      <c r="B26" s="17" t="s">
        <v>38</v>
      </c>
      <c r="C26" s="23">
        <v>60027.27</v>
      </c>
      <c r="D26" s="28">
        <v>25071.87</v>
      </c>
      <c r="E26" s="25">
        <f t="shared" si="3"/>
        <v>-34955.399999999994</v>
      </c>
      <c r="F26" s="25">
        <f t="shared" ca="1" si="0"/>
        <v>41.767466686391039</v>
      </c>
      <c r="G26" s="19"/>
      <c r="H26" s="2"/>
      <c r="I26" s="2"/>
      <c r="J26" s="2"/>
      <c r="K26" s="2"/>
      <c r="L26" s="2"/>
      <c r="M26" s="2"/>
      <c r="N26" s="2"/>
    </row>
    <row r="27" spans="1:14" ht="15" customHeight="1" x14ac:dyDescent="0.25">
      <c r="A27" s="13" t="s">
        <v>39</v>
      </c>
      <c r="B27" s="16" t="s">
        <v>40</v>
      </c>
      <c r="C27" s="22">
        <v>43360125.420000002</v>
      </c>
      <c r="D27" s="34">
        <v>58484007.700000003</v>
      </c>
      <c r="E27" s="24">
        <f>E28+E29+E30+E31</f>
        <v>15123882.280000001</v>
      </c>
      <c r="F27" s="24">
        <f t="shared" ca="1" si="0"/>
        <v>134.87970141577139</v>
      </c>
      <c r="G27" s="19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9" t="s">
        <v>41</v>
      </c>
      <c r="B28" s="17" t="s">
        <v>42</v>
      </c>
      <c r="C28" s="23">
        <v>9274201.2599999998</v>
      </c>
      <c r="D28" s="28">
        <v>5542412.0999999996</v>
      </c>
      <c r="E28" s="25">
        <f>D28-C28</f>
        <v>-3731789.16</v>
      </c>
      <c r="F28" s="25">
        <f t="shared" ca="1" si="0"/>
        <v>59.761611211788605</v>
      </c>
      <c r="G28" s="19"/>
      <c r="H28" s="2"/>
      <c r="I28" s="2"/>
      <c r="J28" s="2"/>
      <c r="K28" s="2"/>
      <c r="L28" s="2"/>
      <c r="M28" s="2"/>
      <c r="N28" s="2"/>
    </row>
    <row r="29" spans="1:14" ht="15" customHeight="1" outlineLevel="1" x14ac:dyDescent="0.25">
      <c r="A29" s="9" t="s">
        <v>43</v>
      </c>
      <c r="B29" s="17" t="s">
        <v>44</v>
      </c>
      <c r="C29" s="23">
        <v>2188827.54</v>
      </c>
      <c r="D29" s="28">
        <v>5479070.71</v>
      </c>
      <c r="E29" s="25">
        <f t="shared" ref="E29:E31" si="4">D29-C29</f>
        <v>3290243.17</v>
      </c>
      <c r="F29" s="25">
        <f t="shared" ca="1" si="0"/>
        <v>250.31989089464764</v>
      </c>
      <c r="G29" s="19"/>
      <c r="H29" s="2"/>
      <c r="I29" s="2"/>
      <c r="J29" s="2"/>
      <c r="K29" s="2"/>
      <c r="L29" s="2"/>
      <c r="M29" s="2"/>
      <c r="N29" s="2"/>
    </row>
    <row r="30" spans="1:14" ht="15" customHeight="1" outlineLevel="1" x14ac:dyDescent="0.25">
      <c r="A30" s="9" t="s">
        <v>45</v>
      </c>
      <c r="B30" s="17" t="s">
        <v>46</v>
      </c>
      <c r="C30" s="23">
        <v>3934123.74</v>
      </c>
      <c r="D30" s="28">
        <v>11639192.390000001</v>
      </c>
      <c r="E30" s="25">
        <f t="shared" si="4"/>
        <v>7705068.6500000004</v>
      </c>
      <c r="F30" s="25">
        <f t="shared" ca="1" si="0"/>
        <v>295.85221917803733</v>
      </c>
      <c r="G30" s="19"/>
      <c r="H30" s="2"/>
      <c r="I30" s="2"/>
      <c r="J30" s="2"/>
      <c r="K30" s="2"/>
      <c r="L30" s="2"/>
      <c r="M30" s="2"/>
      <c r="N30" s="2"/>
    </row>
    <row r="31" spans="1:14" ht="27" customHeight="1" outlineLevel="1" x14ac:dyDescent="0.25">
      <c r="A31" s="9" t="s">
        <v>47</v>
      </c>
      <c r="B31" s="17" t="s">
        <v>48</v>
      </c>
      <c r="C31" s="23">
        <v>27962972.879999999</v>
      </c>
      <c r="D31" s="28">
        <v>35823332.5</v>
      </c>
      <c r="E31" s="25">
        <f t="shared" si="4"/>
        <v>7860359.620000001</v>
      </c>
      <c r="F31" s="25">
        <f t="shared" ca="1" si="0"/>
        <v>128.10988536065841</v>
      </c>
      <c r="G31" s="19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3" t="s">
        <v>49</v>
      </c>
      <c r="B32" s="16" t="s">
        <v>50</v>
      </c>
      <c r="C32" s="22">
        <v>0</v>
      </c>
      <c r="D32" s="34">
        <v>0</v>
      </c>
      <c r="E32" s="24">
        <f>E33</f>
        <v>0</v>
      </c>
      <c r="F32" s="24">
        <v>0</v>
      </c>
      <c r="G32" s="19"/>
      <c r="H32" s="2"/>
      <c r="I32" s="2"/>
      <c r="J32" s="2"/>
      <c r="K32" s="2"/>
      <c r="L32" s="2"/>
      <c r="M32" s="2"/>
      <c r="N32" s="2"/>
    </row>
    <row r="33" spans="1:14" ht="16.5" customHeight="1" outlineLevel="1" x14ac:dyDescent="0.25">
      <c r="A33" s="9" t="s">
        <v>51</v>
      </c>
      <c r="B33" s="17" t="s">
        <v>52</v>
      </c>
      <c r="C33" s="23">
        <v>0</v>
      </c>
      <c r="D33" s="28">
        <v>0</v>
      </c>
      <c r="E33" s="25">
        <f>D33-C33</f>
        <v>0</v>
      </c>
      <c r="F33" s="25">
        <v>0</v>
      </c>
      <c r="G33" s="19"/>
      <c r="H33" s="2"/>
      <c r="I33" s="2"/>
      <c r="J33" s="2"/>
      <c r="K33" s="2"/>
      <c r="L33" s="2"/>
      <c r="M33" s="2"/>
      <c r="N33" s="2"/>
    </row>
    <row r="34" spans="1:14" ht="15" customHeight="1" x14ac:dyDescent="0.25">
      <c r="A34" s="13" t="s">
        <v>53</v>
      </c>
      <c r="B34" s="16" t="s">
        <v>54</v>
      </c>
      <c r="C34" s="22">
        <v>153251105.69</v>
      </c>
      <c r="D34" s="34">
        <v>152059000.78999999</v>
      </c>
      <c r="E34" s="24">
        <f>E35+E36+E37+E38+E39</f>
        <v>-1192104.9000000041</v>
      </c>
      <c r="F34" s="24">
        <f t="shared" ca="1" si="0"/>
        <v>99.222123132728697</v>
      </c>
      <c r="G34" s="19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9" t="s">
        <v>55</v>
      </c>
      <c r="B35" s="17" t="s">
        <v>56</v>
      </c>
      <c r="C35" s="23">
        <v>61378308.43</v>
      </c>
      <c r="D35" s="28">
        <v>61661486.759999998</v>
      </c>
      <c r="E35" s="25">
        <f>D35-C35</f>
        <v>283178.32999999821</v>
      </c>
      <c r="F35" s="25">
        <f t="shared" ca="1" si="0"/>
        <v>100.46136548439252</v>
      </c>
      <c r="G35" s="19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9" t="s">
        <v>57</v>
      </c>
      <c r="B36" s="17" t="s">
        <v>58</v>
      </c>
      <c r="C36" s="23">
        <v>67396212.420000002</v>
      </c>
      <c r="D36" s="28">
        <v>63417745.079999998</v>
      </c>
      <c r="E36" s="25">
        <f t="shared" ref="E36:E39" si="5">D36-C36</f>
        <v>-3978467.3400000036</v>
      </c>
      <c r="F36" s="25">
        <f t="shared" ca="1" si="0"/>
        <v>94.096897737803175</v>
      </c>
      <c r="G36" s="19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9" t="s">
        <v>59</v>
      </c>
      <c r="B37" s="17" t="s">
        <v>60</v>
      </c>
      <c r="C37" s="23">
        <v>17907201.75</v>
      </c>
      <c r="D37" s="28">
        <v>17588737.620000001</v>
      </c>
      <c r="E37" s="25">
        <f t="shared" si="5"/>
        <v>-318464.12999999896</v>
      </c>
      <c r="F37" s="25">
        <f t="shared" ca="1" si="0"/>
        <v>98.221586295580778</v>
      </c>
      <c r="G37" s="19"/>
      <c r="H37" s="2"/>
      <c r="I37" s="2"/>
      <c r="J37" s="2"/>
      <c r="K37" s="2"/>
      <c r="L37" s="2"/>
      <c r="M37" s="2"/>
      <c r="N37" s="2"/>
    </row>
    <row r="38" spans="1:14" ht="15" customHeight="1" outlineLevel="1" x14ac:dyDescent="0.25">
      <c r="A38" s="9" t="s">
        <v>61</v>
      </c>
      <c r="B38" s="17" t="s">
        <v>62</v>
      </c>
      <c r="C38" s="23">
        <v>947022.21</v>
      </c>
      <c r="D38" s="28">
        <v>1446552.75</v>
      </c>
      <c r="E38" s="25">
        <f t="shared" si="5"/>
        <v>499530.54000000004</v>
      </c>
      <c r="F38" s="25">
        <f t="shared" ca="1" si="0"/>
        <v>152.74749997679569</v>
      </c>
      <c r="G38" s="19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9" t="s">
        <v>63</v>
      </c>
      <c r="B39" s="17" t="s">
        <v>64</v>
      </c>
      <c r="C39" s="23">
        <v>5622360.8799999999</v>
      </c>
      <c r="D39" s="28">
        <v>7944478.5800000001</v>
      </c>
      <c r="E39" s="25">
        <f t="shared" si="5"/>
        <v>2322117.7000000002</v>
      </c>
      <c r="F39" s="25">
        <f t="shared" ca="1" si="0"/>
        <v>141.30147013971114</v>
      </c>
      <c r="G39" s="19"/>
      <c r="H39" s="2"/>
      <c r="I39" s="2"/>
      <c r="J39" s="2"/>
      <c r="K39" s="2"/>
      <c r="L39" s="2"/>
      <c r="M39" s="2"/>
      <c r="N39" s="2"/>
    </row>
    <row r="40" spans="1:14" ht="15" customHeight="1" x14ac:dyDescent="0.25">
      <c r="A40" s="13" t="s">
        <v>65</v>
      </c>
      <c r="B40" s="16" t="s">
        <v>66</v>
      </c>
      <c r="C40" s="22">
        <v>5358496</v>
      </c>
      <c r="D40" s="34">
        <v>9203411.4600000009</v>
      </c>
      <c r="E40" s="24">
        <f t="shared" ref="E40:F40" si="6">E41</f>
        <v>3844915.4600000009</v>
      </c>
      <c r="F40" s="24">
        <f t="shared" ca="1" si="6"/>
        <v>171.7536312427965</v>
      </c>
      <c r="G40" s="19"/>
      <c r="H40" s="2"/>
      <c r="I40" s="2"/>
      <c r="J40" s="2"/>
      <c r="K40" s="2"/>
      <c r="L40" s="2"/>
      <c r="M40" s="2"/>
      <c r="N40" s="2"/>
    </row>
    <row r="41" spans="1:14" ht="15" customHeight="1" outlineLevel="1" x14ac:dyDescent="0.25">
      <c r="A41" s="9" t="s">
        <v>67</v>
      </c>
      <c r="B41" s="17" t="s">
        <v>68</v>
      </c>
      <c r="C41" s="23">
        <v>5358496</v>
      </c>
      <c r="D41" s="28">
        <v>9203411.4600000009</v>
      </c>
      <c r="E41" s="25">
        <f>D41-C41</f>
        <v>3844915.4600000009</v>
      </c>
      <c r="F41" s="25">
        <f t="shared" ca="1" si="0"/>
        <v>171.7536312427965</v>
      </c>
      <c r="G41" s="19"/>
      <c r="H41" s="2"/>
      <c r="I41" s="2"/>
      <c r="J41" s="2"/>
      <c r="K41" s="2"/>
      <c r="L41" s="2"/>
      <c r="M41" s="2"/>
      <c r="N41" s="2"/>
    </row>
    <row r="42" spans="1:14" ht="15" customHeight="1" x14ac:dyDescent="0.25">
      <c r="A42" s="13" t="s">
        <v>69</v>
      </c>
      <c r="B42" s="16" t="s">
        <v>70</v>
      </c>
      <c r="C42" s="22">
        <v>9947681.3399999999</v>
      </c>
      <c r="D42" s="34">
        <v>10558873.380000001</v>
      </c>
      <c r="E42" s="24">
        <f>E43+E44+E45</f>
        <v>611192.04</v>
      </c>
      <c r="F42" s="24">
        <f t="shared" ca="1" si="0"/>
        <v>106.14406532648341</v>
      </c>
      <c r="G42" s="19"/>
      <c r="H42" s="2"/>
      <c r="I42" s="2"/>
      <c r="J42" s="2"/>
      <c r="K42" s="2"/>
      <c r="L42" s="2"/>
      <c r="M42" s="2"/>
      <c r="N42" s="2"/>
    </row>
    <row r="43" spans="1:14" ht="15" customHeight="1" outlineLevel="1" x14ac:dyDescent="0.25">
      <c r="A43" s="9" t="s">
        <v>71</v>
      </c>
      <c r="B43" s="17" t="s">
        <v>72</v>
      </c>
      <c r="C43" s="23">
        <v>49299.42</v>
      </c>
      <c r="D43" s="28">
        <v>36347.5</v>
      </c>
      <c r="E43" s="25">
        <f>D43-C43</f>
        <v>-12951.919999999998</v>
      </c>
      <c r="F43" s="25">
        <f t="shared" ca="1" si="0"/>
        <v>73.728047916182391</v>
      </c>
      <c r="G43" s="19"/>
      <c r="H43" s="2"/>
      <c r="I43" s="2"/>
      <c r="J43" s="2"/>
      <c r="K43" s="2"/>
      <c r="L43" s="2"/>
      <c r="M43" s="2"/>
      <c r="N43" s="2"/>
    </row>
    <row r="44" spans="1:14" ht="15" customHeight="1" outlineLevel="1" x14ac:dyDescent="0.25">
      <c r="A44" s="9" t="s">
        <v>73</v>
      </c>
      <c r="B44" s="17" t="s">
        <v>74</v>
      </c>
      <c r="C44" s="23">
        <v>5830850</v>
      </c>
      <c r="D44" s="28">
        <v>6033500</v>
      </c>
      <c r="E44" s="25">
        <f t="shared" ref="E44:E45" si="7">D44-C44</f>
        <v>202650</v>
      </c>
      <c r="F44" s="25">
        <f t="shared" ca="1" si="0"/>
        <v>103.47547956129895</v>
      </c>
      <c r="G44" s="19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9" t="s">
        <v>75</v>
      </c>
      <c r="B45" s="17" t="s">
        <v>76</v>
      </c>
      <c r="C45" s="23">
        <v>4067531.92</v>
      </c>
      <c r="D45" s="28">
        <v>4489025.88</v>
      </c>
      <c r="E45" s="25">
        <f t="shared" si="7"/>
        <v>421493.95999999996</v>
      </c>
      <c r="F45" s="25">
        <f t="shared" ca="1" si="0"/>
        <v>110.36240079463224</v>
      </c>
      <c r="G45" s="19"/>
      <c r="H45" s="2"/>
      <c r="I45" s="2"/>
      <c r="J45" s="2"/>
      <c r="K45" s="2"/>
      <c r="L45" s="2"/>
      <c r="M45" s="2"/>
      <c r="N45" s="2"/>
    </row>
    <row r="46" spans="1:14" ht="15" customHeight="1" x14ac:dyDescent="0.25">
      <c r="A46" s="13" t="s">
        <v>77</v>
      </c>
      <c r="B46" s="16" t="s">
        <v>78</v>
      </c>
      <c r="C46" s="22">
        <v>17150363.300000001</v>
      </c>
      <c r="D46" s="34">
        <v>17400608.48</v>
      </c>
      <c r="E46" s="24">
        <f>E47+E48</f>
        <v>250245.1800000018</v>
      </c>
      <c r="F46" s="24">
        <f t="shared" ca="1" si="0"/>
        <v>101.45912465889279</v>
      </c>
      <c r="G46" s="19"/>
      <c r="H46" s="2"/>
      <c r="I46" s="2"/>
      <c r="J46" s="2"/>
      <c r="K46" s="2"/>
      <c r="L46" s="2"/>
      <c r="M46" s="2"/>
      <c r="N46" s="2"/>
    </row>
    <row r="47" spans="1:14" ht="15" customHeight="1" outlineLevel="1" x14ac:dyDescent="0.25">
      <c r="A47" s="9" t="s">
        <v>79</v>
      </c>
      <c r="B47" s="17" t="s">
        <v>80</v>
      </c>
      <c r="C47" s="23">
        <v>129379.03</v>
      </c>
      <c r="D47" s="28">
        <v>187089.54</v>
      </c>
      <c r="E47" s="25">
        <f>D47-C47</f>
        <v>57710.510000000009</v>
      </c>
      <c r="F47" s="25">
        <f t="shared" ca="1" si="0"/>
        <v>144.60576802902295</v>
      </c>
      <c r="G47" s="19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9" t="s">
        <v>81</v>
      </c>
      <c r="B48" s="17" t="s">
        <v>82</v>
      </c>
      <c r="C48" s="23">
        <v>17020984.27</v>
      </c>
      <c r="D48" s="28">
        <v>17213518.940000001</v>
      </c>
      <c r="E48" s="25">
        <f>D48-C48</f>
        <v>192534.67000000179</v>
      </c>
      <c r="F48" s="25">
        <f t="shared" ca="1" si="0"/>
        <v>101.13116061295791</v>
      </c>
      <c r="G48" s="19"/>
      <c r="H48" s="2"/>
      <c r="I48" s="2"/>
      <c r="J48" s="2"/>
      <c r="K48" s="2"/>
      <c r="L48" s="2"/>
      <c r="M48" s="2"/>
      <c r="N48" s="2"/>
    </row>
    <row r="49" spans="1:14" ht="15" customHeight="1" x14ac:dyDescent="0.25">
      <c r="A49" s="13" t="s">
        <v>83</v>
      </c>
      <c r="B49" s="16" t="s">
        <v>84</v>
      </c>
      <c r="C49" s="22">
        <v>3333538</v>
      </c>
      <c r="D49" s="34">
        <v>3791328.36</v>
      </c>
      <c r="E49" s="24">
        <f>E50</f>
        <v>457790.35999999987</v>
      </c>
      <c r="F49" s="24">
        <f t="shared" ca="1" si="0"/>
        <v>113.73286760192924</v>
      </c>
      <c r="G49" s="19"/>
      <c r="H49" s="2"/>
      <c r="I49" s="2"/>
      <c r="J49" s="2"/>
      <c r="K49" s="2"/>
      <c r="L49" s="2"/>
      <c r="M49" s="2"/>
      <c r="N49" s="2"/>
    </row>
    <row r="50" spans="1:14" ht="15" customHeight="1" outlineLevel="1" x14ac:dyDescent="0.25">
      <c r="A50" s="9" t="s">
        <v>85</v>
      </c>
      <c r="B50" s="17" t="s">
        <v>86</v>
      </c>
      <c r="C50" s="23">
        <v>3333538</v>
      </c>
      <c r="D50" s="28">
        <v>3791328.36</v>
      </c>
      <c r="E50" s="25">
        <f>D50-C50</f>
        <v>457790.35999999987</v>
      </c>
      <c r="F50" s="25">
        <f t="shared" ca="1" si="0"/>
        <v>113.73286760192924</v>
      </c>
      <c r="G50" s="19"/>
      <c r="H50" s="2"/>
      <c r="I50" s="2"/>
      <c r="J50" s="2"/>
      <c r="K50" s="2"/>
      <c r="L50" s="2"/>
      <c r="M50" s="2"/>
      <c r="N50" s="2"/>
    </row>
    <row r="51" spans="1:14" ht="12.75" customHeight="1" x14ac:dyDescent="0.25">
      <c r="A51" s="10" t="s">
        <v>87</v>
      </c>
      <c r="B51" s="18"/>
      <c r="C51" s="26">
        <v>281491169.00999999</v>
      </c>
      <c r="D51" s="26">
        <f>D7+D16+D18+D22+D27+D32+D34+D40+D42+D46+D49</f>
        <v>308347223.81999999</v>
      </c>
      <c r="E51" s="27">
        <f t="shared" ref="E51" si="8">E7+E16+E18+E22+E27+E32+E34+E40+E42+E46+E49</f>
        <v>25161253.91</v>
      </c>
      <c r="F51" s="27">
        <f>D51/C51*100</f>
        <v>109.54063848768412</v>
      </c>
      <c r="G51" s="19"/>
      <c r="H51" s="2"/>
      <c r="I51" s="2"/>
      <c r="J51" s="2"/>
      <c r="K51" s="2"/>
      <c r="L51" s="2"/>
      <c r="M51" s="2"/>
    </row>
    <row r="52" spans="1:14" ht="12.75" customHeight="1" x14ac:dyDescent="0.25">
      <c r="A52" s="11"/>
      <c r="B52" s="6"/>
      <c r="C52" s="20"/>
      <c r="D52" s="20"/>
      <c r="E52" s="20"/>
      <c r="F52" s="20"/>
      <c r="G52" s="2"/>
      <c r="H52" s="2"/>
      <c r="I52" s="2"/>
      <c r="J52" s="2"/>
      <c r="K52" s="2"/>
      <c r="L52" s="2"/>
      <c r="M52" s="2"/>
    </row>
    <row r="53" spans="1:14" ht="12.75" customHeight="1" x14ac:dyDescent="0.25">
      <c r="A53" s="43"/>
      <c r="B53" s="43"/>
      <c r="C53" s="44"/>
      <c r="H53" s="7"/>
      <c r="I53" s="2"/>
      <c r="J53" s="2"/>
      <c r="K53" s="2"/>
      <c r="L53" s="2"/>
      <c r="M53" s="2"/>
    </row>
  </sheetData>
  <mergeCells count="10">
    <mergeCell ref="A53:C53"/>
    <mergeCell ref="A4:A5"/>
    <mergeCell ref="B4:B5"/>
    <mergeCell ref="C4:C5"/>
    <mergeCell ref="D4:D5"/>
    <mergeCell ref="A1:F1"/>
    <mergeCell ref="A2:F2"/>
    <mergeCell ref="A3:F3"/>
    <mergeCell ref="F4:F5"/>
    <mergeCell ref="E4:E5"/>
  </mergeCells>
  <pageMargins left="0.98402780000000001" right="0.59027779999999996" top="0.59027779999999996" bottom="0.59027779999999996" header="0.39374999999999999" footer="0.39374999999999999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2019-08-07T11:45:45Z</cp:lastPrinted>
  <dcterms:created xsi:type="dcterms:W3CDTF">2017-09-27T06:36:13Z</dcterms:created>
  <dcterms:modified xsi:type="dcterms:W3CDTF">2022-07-27T11:03:55Z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