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49" i="1" l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E11" i="1"/>
  <c r="E12" i="1"/>
  <c r="E13" i="1"/>
  <c r="E9" i="1"/>
  <c r="E10" i="1"/>
  <c r="E8" i="1"/>
  <c r="F25" i="1"/>
  <c r="F27" i="1"/>
  <c r="F20" i="1"/>
  <c r="F39" i="1"/>
  <c r="F44" i="1"/>
  <c r="F37" i="1"/>
  <c r="F41" i="1"/>
  <c r="F15" i="1"/>
  <c r="F33" i="1"/>
  <c r="F9" i="1"/>
  <c r="F18" i="1"/>
  <c r="F46" i="1"/>
  <c r="F8" i="1"/>
  <c r="F34" i="1"/>
  <c r="F40" i="1"/>
  <c r="F21" i="1"/>
  <c r="F26" i="1"/>
  <c r="F13" i="1"/>
  <c r="F16" i="1"/>
  <c r="F43" i="1"/>
  <c r="F36" i="1"/>
  <c r="F17" i="1"/>
  <c r="F10" i="1"/>
  <c r="F28" i="1"/>
  <c r="F24" i="1"/>
  <c r="F45" i="1"/>
  <c r="F7" i="1"/>
  <c r="F14" i="1"/>
  <c r="F22" i="1"/>
  <c r="F42" i="1"/>
  <c r="F35" i="1"/>
  <c r="F32" i="1"/>
  <c r="F29" i="1"/>
  <c r="F38" i="1" l="1"/>
  <c r="E20" i="1"/>
  <c r="E32" i="1"/>
  <c r="E7" i="1"/>
  <c r="E40" i="1"/>
  <c r="E44" i="1"/>
  <c r="E25" i="1"/>
  <c r="E16" i="1"/>
  <c r="F47" i="1"/>
  <c r="F48" i="1"/>
  <c r="E49" i="1" l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<sst xmlns="http://schemas.openxmlformats.org/spreadsheetml/2006/main" count="93" uniqueCount="93">
  <si>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</si>
  <si>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</si>
  <si>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</si>
  <si>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</si>
  <si>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</si>
  <si>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</si>
  <si>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</si>
  <si>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</si>
  <si>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</si>
  <si>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</si>
  <si>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</si>
  <si>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</si>
  <si>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</si>
  <si>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</si>
  <si>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</si>
  <si>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</si>
  <si>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</si>
  <si>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</si>
  <si>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</si>
  <si>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</si>
  <si>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</si>
  <si>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</si>
  <si>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</si>
  <si>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</si>
  <si>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</si>
  <si>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</si>
  <si>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</si>
  <si>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</si>
  <si>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</si>
  <si>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</si>
  <si>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</si>
  <si>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</si>
  <si>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</si>
  <si>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</si>
  <si>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</si>
  <si>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</si>
  <si>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</si>
  <si>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</si>
  <si>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</si>
  <si>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</si>
  <si>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</si>
  <si>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</si>
  <si>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</si>
  <si>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</si>
  <si>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</si>
  <si>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</si>
  <si>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</si>
  <si>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</si>
  <si>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</si>
  <si>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</si>
  <si>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</si>
  <si>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</si>
  <si>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</si>
  <si>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</si>
  <si>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</si>
  <si>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</si>
  <si>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</si>
  <si>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</si>
  <si>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</si>
  <si>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</si>
  <si>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</si>
  <si>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</si>
  <si>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</si>
  <si>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</si>
  <si>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</si>
  <si>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</si>
  <si>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</si>
  <si>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</si>
  <si>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</si>
  <si>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</si>
  <si>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</si>
  <si>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</si>
  <si>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</si>
  <si>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</si>
  <si>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</si>
  <si>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</si>
  <si>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</si>
  <si>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</si>
  <si>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</si>
  <si>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</si>
  <si>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</si>
  <si>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</si>
  <si>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</si>
  <si>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</si>
  <si>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</si>
  <si>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</si>
  <si>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</si>
  <si>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</si>
  <si>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</si>
  <si>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</si>
  <si>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2 квартал 2020 года</t>
  </si>
  <si>
    <t>Сравнительный анализ исполнения местного бюджета ЗАТО Видяево года в разрезе разделов и подразделов 2 квартал 2021/2020 годов</t>
  </si>
  <si>
    <t>Исполнено за 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</si>
</sst>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0" fillId="5" borderId="0" xfId="0" applyFill="1" applyProtection="1"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8" xfId="9" applyNumberFormat="1" applyBorder="1" applyProtection="1">
      <alignment horizontal="center" vertical="center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5" borderId="9" xfId="7" applyFill="1" applyBorder="1" applyProtection="1">
      <alignment horizontal="center" vertical="center" wrapText="1"/>
      <protection locked="0"/>
    </xf>
    <xf numFmtId="0" fontId="1" fillId="5" borderId="1" xfId="14" applyNumberFormat="1" applyFill="1" applyBorder="1" applyProtection="1"/>
    <xf numFmtId="0" fontId="1" fillId="5" borderId="7" xfId="9" applyNumberFormat="1" applyFill="1" applyBorder="1" applyProtection="1">
      <alignment horizontal="center" vertical="center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6" topLeftCell="A7" activePane="bottomLeft" state="frozen"/>
      <selection pane="bottomLeft" activeCell="O32" sqref="O32"/>
    </sheetView>
  </sheetViews>
  <sheetFormatPr defaultRowHeight="15" outlineLevelRow="1" x14ac:dyDescent="0.25"/>
  <cols>
    <col min="1" max="1" width="12.42578125" style="12" customWidth="1"/>
    <col min="2" max="2" width="50.7109375" style="1" customWidth="1"/>
    <col min="3" max="3" width="15" style="14" customWidth="1"/>
    <col min="4" max="4" width="15.140625" style="14" customWidth="1"/>
    <col min="5" max="5" width="14" style="14" customWidth="1"/>
    <col min="6" max="6" width="14.42578125" style="1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15" t="s">
        <v>91</v>
      </c>
      <c r="B1" s="16"/>
      <c r="C1" s="16"/>
      <c r="D1" s="16"/>
      <c r="E1" s="16"/>
      <c r="F1" s="1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17"/>
      <c r="B2" s="18"/>
      <c r="C2" s="18"/>
      <c r="D2" s="18"/>
      <c r="E2" s="18"/>
      <c r="F2" s="1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19" t="s">
        <v>0</v>
      </c>
      <c r="B3" s="20"/>
      <c r="C3" s="20"/>
      <c r="D3" s="20"/>
      <c r="E3" s="20"/>
      <c r="F3" s="2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24" t="s">
        <v>1</v>
      </c>
      <c r="B4" s="26" t="s">
        <v>2</v>
      </c>
      <c r="C4" s="21" t="s">
        <v>90</v>
      </c>
      <c r="D4" s="21" t="s">
        <v>92</v>
      </c>
      <c r="E4" s="21" t="s">
        <v>88</v>
      </c>
      <c r="F4" s="21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25"/>
      <c r="B5" s="27"/>
      <c r="C5" s="33"/>
      <c r="D5" s="33"/>
      <c r="E5" s="33"/>
      <c r="F5" s="33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28">
        <v>2</v>
      </c>
      <c r="C6" s="35">
        <v>3</v>
      </c>
      <c r="D6" s="35">
        <v>4</v>
      </c>
      <c r="E6" s="35">
        <v>5</v>
      </c>
      <c r="F6" s="35">
        <v>6</v>
      </c>
      <c r="G6" s="32"/>
      <c r="H6" s="2"/>
      <c r="I6" s="2"/>
      <c r="J6" s="2"/>
      <c r="K6" s="2"/>
      <c r="L6" s="2"/>
      <c r="M6" s="2"/>
    </row>
    <row r="7" spans="1:14" ht="15" customHeight="1" x14ac:dyDescent="0.25">
      <c r="A7" s="13" t="s">
        <v>3</v>
      </c>
      <c r="B7" s="29" t="s">
        <v>4</v>
      </c>
      <c r="C7" s="36">
        <v>29304649.68</v>
      </c>
      <c r="D7" s="36">
        <v>32663686.969999999</v>
      </c>
      <c r="E7" s="38">
        <f>E8+E9+E10+E11+E12+E13</f>
        <v>3359037.2900000019</v>
      </c>
      <c r="F7" s="38">
        <f t="shared" ref="F7:F48" ca="1" si="0">IF(INDIRECT("R[0]C[-3]", FALSE)&lt;&gt;0,INDIRECT("R[0]C[-2]", FALSE)*100/INDIRECT("R[0]C[-3]", FALSE),"")</f>
        <v>111.46247208780828</v>
      </c>
      <c r="G7" s="32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9" t="s">
        <v>5</v>
      </c>
      <c r="B8" s="30" t="s">
        <v>6</v>
      </c>
      <c r="C8" s="37">
        <v>948256.74</v>
      </c>
      <c r="D8" s="37">
        <v>1478267.24</v>
      </c>
      <c r="E8" s="39">
        <f t="shared" ref="E8:E13" si="1">D8-C8</f>
        <v>530010.5</v>
      </c>
      <c r="F8" s="39">
        <f t="shared" ca="1" si="0"/>
        <v>155.8931434539553</v>
      </c>
      <c r="G8" s="32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9" t="s">
        <v>7</v>
      </c>
      <c r="B9" s="30" t="s">
        <v>8</v>
      </c>
      <c r="C9" s="37">
        <v>3269670.82</v>
      </c>
      <c r="D9" s="37">
        <v>3370857.44</v>
      </c>
      <c r="E9" s="39">
        <f t="shared" si="1"/>
        <v>101186.62000000011</v>
      </c>
      <c r="F9" s="39">
        <f t="shared" ca="1" si="0"/>
        <v>103.09470358242363</v>
      </c>
      <c r="G9" s="32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9" t="s">
        <v>9</v>
      </c>
      <c r="B10" s="30" t="s">
        <v>10</v>
      </c>
      <c r="C10" s="37">
        <v>15847547.35</v>
      </c>
      <c r="D10" s="37">
        <v>16456204.800000001</v>
      </c>
      <c r="E10" s="39">
        <f t="shared" si="1"/>
        <v>608657.45000000112</v>
      </c>
      <c r="F10" s="39">
        <f t="shared" ca="1" si="0"/>
        <v>103.84070441032631</v>
      </c>
      <c r="G10" s="32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9" t="s">
        <v>11</v>
      </c>
      <c r="B11" s="30" t="s">
        <v>12</v>
      </c>
      <c r="C11" s="37">
        <v>0</v>
      </c>
      <c r="D11" s="37">
        <v>0</v>
      </c>
      <c r="E11" s="39">
        <f t="shared" si="1"/>
        <v>0</v>
      </c>
      <c r="F11" s="39">
        <v>0</v>
      </c>
      <c r="G11" s="32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9" t="s">
        <v>13</v>
      </c>
      <c r="B12" s="30" t="s">
        <v>14</v>
      </c>
      <c r="C12" s="37">
        <v>0</v>
      </c>
      <c r="D12" s="37">
        <v>0</v>
      </c>
      <c r="E12" s="39">
        <f t="shared" si="1"/>
        <v>0</v>
      </c>
      <c r="F12" s="39">
        <v>0</v>
      </c>
      <c r="G12" s="32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9" t="s">
        <v>15</v>
      </c>
      <c r="B13" s="30" t="s">
        <v>16</v>
      </c>
      <c r="C13" s="37">
        <v>9239174.7699999996</v>
      </c>
      <c r="D13" s="37">
        <v>11358357.49</v>
      </c>
      <c r="E13" s="39">
        <f t="shared" si="1"/>
        <v>2119182.7200000007</v>
      </c>
      <c r="F13" s="39">
        <f t="shared" ca="1" si="0"/>
        <v>122.93692643287882</v>
      </c>
      <c r="G13" s="32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3" t="s">
        <v>17</v>
      </c>
      <c r="B14" s="29" t="s">
        <v>18</v>
      </c>
      <c r="C14" s="36">
        <v>218141.28</v>
      </c>
      <c r="D14" s="36">
        <v>204636.62</v>
      </c>
      <c r="E14" s="38">
        <f>E15</f>
        <v>-13504.660000000003</v>
      </c>
      <c r="F14" s="38">
        <f t="shared" ca="1" si="0"/>
        <v>93.809213918612741</v>
      </c>
      <c r="G14" s="32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9" t="s">
        <v>19</v>
      </c>
      <c r="B15" s="30" t="s">
        <v>20</v>
      </c>
      <c r="C15" s="37">
        <v>218141.28</v>
      </c>
      <c r="D15" s="37">
        <v>204636.62</v>
      </c>
      <c r="E15" s="39">
        <f>D15-C15</f>
        <v>-13504.660000000003</v>
      </c>
      <c r="F15" s="39">
        <f t="shared" ca="1" si="0"/>
        <v>93.809213918612741</v>
      </c>
      <c r="G15" s="32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3" t="s">
        <v>21</v>
      </c>
      <c r="B16" s="29" t="s">
        <v>22</v>
      </c>
      <c r="C16" s="36">
        <v>9003667.4000000004</v>
      </c>
      <c r="D16" s="36">
        <v>10182605.710000001</v>
      </c>
      <c r="E16" s="38">
        <f>E17+E18+E19</f>
        <v>1178938.3099999996</v>
      </c>
      <c r="F16" s="38">
        <f t="shared" ca="1" si="0"/>
        <v>113.09397890464058</v>
      </c>
      <c r="G16" s="32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9" t="s">
        <v>23</v>
      </c>
      <c r="B17" s="30" t="s">
        <v>24</v>
      </c>
      <c r="C17" s="37">
        <v>385344.24</v>
      </c>
      <c r="D17" s="37">
        <v>535396.44999999995</v>
      </c>
      <c r="E17" s="39">
        <f>D17-C17</f>
        <v>150052.20999999996</v>
      </c>
      <c r="F17" s="39">
        <f t="shared" ca="1" si="0"/>
        <v>138.93978277708263</v>
      </c>
      <c r="G17" s="32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9" t="s">
        <v>25</v>
      </c>
      <c r="B18" s="30" t="s">
        <v>26</v>
      </c>
      <c r="C18" s="37">
        <v>8610334.1600000001</v>
      </c>
      <c r="D18" s="37">
        <v>9647209.2599999998</v>
      </c>
      <c r="E18" s="39">
        <f t="shared" ref="E18:E19" si="2">D18-C18</f>
        <v>1036875.0999999996</v>
      </c>
      <c r="F18" s="39">
        <f t="shared" ca="1" si="0"/>
        <v>112.04221672158656</v>
      </c>
      <c r="G18" s="32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9" t="s">
        <v>27</v>
      </c>
      <c r="B19" s="30" t="s">
        <v>28</v>
      </c>
      <c r="C19" s="37">
        <v>7989</v>
      </c>
      <c r="D19" s="37">
        <v>0</v>
      </c>
      <c r="E19" s="39">
        <f t="shared" si="2"/>
        <v>-7989</v>
      </c>
      <c r="F19" s="39">
        <v>0</v>
      </c>
      <c r="G19" s="32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3" t="s">
        <v>29</v>
      </c>
      <c r="B20" s="29" t="s">
        <v>30</v>
      </c>
      <c r="C20" s="36">
        <v>5623129.4000000004</v>
      </c>
      <c r="D20" s="36">
        <v>6038929.96</v>
      </c>
      <c r="E20" s="38">
        <f>E21+E22+E23+E24</f>
        <v>415800.55999999936</v>
      </c>
      <c r="F20" s="38">
        <f t="shared" ca="1" si="0"/>
        <v>107.39446899443573</v>
      </c>
      <c r="G20" s="32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9" t="s">
        <v>31</v>
      </c>
      <c r="B21" s="30" t="s">
        <v>32</v>
      </c>
      <c r="C21" s="37">
        <v>0</v>
      </c>
      <c r="D21" s="37">
        <v>49540.01</v>
      </c>
      <c r="E21" s="39">
        <f>D21-C21</f>
        <v>49540.01</v>
      </c>
      <c r="F21" s="39" t="str">
        <f t="shared" ca="1" si="0"/>
        <v/>
      </c>
      <c r="G21" s="32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9" t="s">
        <v>33</v>
      </c>
      <c r="B22" s="30" t="s">
        <v>34</v>
      </c>
      <c r="C22" s="37">
        <v>5548129.4000000004</v>
      </c>
      <c r="D22" s="37">
        <v>5929362.6799999997</v>
      </c>
      <c r="E22" s="39">
        <f t="shared" ref="E22:E24" si="3">D22-C22</f>
        <v>381233.27999999933</v>
      </c>
      <c r="F22" s="39">
        <f t="shared" ca="1" si="0"/>
        <v>106.87138407406286</v>
      </c>
      <c r="G22" s="32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9" t="s">
        <v>35</v>
      </c>
      <c r="B23" s="30" t="s">
        <v>36</v>
      </c>
      <c r="C23" s="37">
        <v>0</v>
      </c>
      <c r="D23" s="37">
        <v>0</v>
      </c>
      <c r="E23" s="39">
        <f t="shared" si="3"/>
        <v>0</v>
      </c>
      <c r="F23" s="39">
        <v>0</v>
      </c>
      <c r="G23" s="32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9" t="s">
        <v>37</v>
      </c>
      <c r="B24" s="30" t="s">
        <v>38</v>
      </c>
      <c r="C24" s="37">
        <v>75000</v>
      </c>
      <c r="D24" s="37">
        <v>60027.27</v>
      </c>
      <c r="E24" s="39">
        <f t="shared" si="3"/>
        <v>-14972.730000000003</v>
      </c>
      <c r="F24" s="39">
        <f t="shared" ca="1" si="0"/>
        <v>80.036360000000002</v>
      </c>
      <c r="G24" s="32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3" t="s">
        <v>39</v>
      </c>
      <c r="B25" s="29" t="s">
        <v>40</v>
      </c>
      <c r="C25" s="36">
        <v>37375401.109999999</v>
      </c>
      <c r="D25" s="36">
        <v>43360125.420000002</v>
      </c>
      <c r="E25" s="38">
        <f>E26+E27+E28+E29</f>
        <v>5984724.3099999968</v>
      </c>
      <c r="F25" s="38">
        <f t="shared" ca="1" si="0"/>
        <v>116.01246844786036</v>
      </c>
      <c r="G25" s="32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9" t="s">
        <v>41</v>
      </c>
      <c r="B26" s="30" t="s">
        <v>42</v>
      </c>
      <c r="C26" s="37">
        <v>2956363.2</v>
      </c>
      <c r="D26" s="37">
        <v>9274201.2599999998</v>
      </c>
      <c r="E26" s="39">
        <f>D26-C26</f>
        <v>6317838.0599999996</v>
      </c>
      <c r="F26" s="39">
        <f t="shared" ca="1" si="0"/>
        <v>313.70304095247837</v>
      </c>
      <c r="G26" s="32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9" t="s">
        <v>43</v>
      </c>
      <c r="B27" s="30" t="s">
        <v>44</v>
      </c>
      <c r="C27" s="37">
        <v>1727182.46</v>
      </c>
      <c r="D27" s="37">
        <v>2188827.54</v>
      </c>
      <c r="E27" s="39">
        <f t="shared" ref="E27:E29" si="4">D27-C27</f>
        <v>461645.08000000007</v>
      </c>
      <c r="F27" s="39">
        <f t="shared" ca="1" si="0"/>
        <v>126.72821723768547</v>
      </c>
      <c r="G27" s="32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9" t="s">
        <v>45</v>
      </c>
      <c r="B28" s="30" t="s">
        <v>46</v>
      </c>
      <c r="C28" s="37">
        <v>4522048.78</v>
      </c>
      <c r="D28" s="37">
        <v>3934123.74</v>
      </c>
      <c r="E28" s="39">
        <f t="shared" si="4"/>
        <v>-587925.04</v>
      </c>
      <c r="F28" s="39">
        <f t="shared" ca="1" si="0"/>
        <v>86.99870194677554</v>
      </c>
      <c r="G28" s="32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9" t="s">
        <v>47</v>
      </c>
      <c r="B29" s="30" t="s">
        <v>48</v>
      </c>
      <c r="C29" s="37">
        <v>28169806.670000002</v>
      </c>
      <c r="D29" s="37">
        <v>27962972.879999999</v>
      </c>
      <c r="E29" s="39">
        <f t="shared" si="4"/>
        <v>-206833.79000000283</v>
      </c>
      <c r="F29" s="39">
        <f t="shared" ca="1" si="0"/>
        <v>99.26576070463318</v>
      </c>
      <c r="G29" s="32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3" t="s">
        <v>49</v>
      </c>
      <c r="B30" s="29" t="s">
        <v>50</v>
      </c>
      <c r="C30" s="36">
        <v>0</v>
      </c>
      <c r="D30" s="36">
        <v>0</v>
      </c>
      <c r="E30" s="38">
        <f>E31</f>
        <v>0</v>
      </c>
      <c r="F30" s="38">
        <v>0</v>
      </c>
      <c r="G30" s="32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9" t="s">
        <v>51</v>
      </c>
      <c r="B31" s="30" t="s">
        <v>52</v>
      </c>
      <c r="C31" s="37">
        <v>0</v>
      </c>
      <c r="D31" s="37">
        <v>0</v>
      </c>
      <c r="E31" s="39">
        <f>D31-C31</f>
        <v>0</v>
      </c>
      <c r="F31" s="39">
        <v>0</v>
      </c>
      <c r="G31" s="32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3" t="s">
        <v>53</v>
      </c>
      <c r="B32" s="29" t="s">
        <v>54</v>
      </c>
      <c r="C32" s="36">
        <v>138865407.88</v>
      </c>
      <c r="D32" s="36">
        <v>153251105.69</v>
      </c>
      <c r="E32" s="38">
        <f>E33+E34+E35+E36+E37</f>
        <v>14385697.809999999</v>
      </c>
      <c r="F32" s="38">
        <f t="shared" ca="1" si="0"/>
        <v>110.35945382627713</v>
      </c>
      <c r="G32" s="32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9" t="s">
        <v>55</v>
      </c>
      <c r="B33" s="30" t="s">
        <v>56</v>
      </c>
      <c r="C33" s="37">
        <v>48221848.450000003</v>
      </c>
      <c r="D33" s="37">
        <v>61378308.43</v>
      </c>
      <c r="E33" s="39">
        <f>D33-C33</f>
        <v>13156459.979999997</v>
      </c>
      <c r="F33" s="39">
        <f t="shared" ca="1" si="0"/>
        <v>127.28319299838037</v>
      </c>
      <c r="G33" s="32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9" t="s">
        <v>57</v>
      </c>
      <c r="B34" s="30" t="s">
        <v>58</v>
      </c>
      <c r="C34" s="37">
        <v>66473708.219999999</v>
      </c>
      <c r="D34" s="37">
        <v>67396212.420000002</v>
      </c>
      <c r="E34" s="39">
        <f t="shared" ref="E34:E37" si="5">D34-C34</f>
        <v>922504.20000000298</v>
      </c>
      <c r="F34" s="39">
        <f t="shared" ca="1" si="0"/>
        <v>101.38777303794592</v>
      </c>
      <c r="G34" s="32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9" t="s">
        <v>59</v>
      </c>
      <c r="B35" s="30" t="s">
        <v>60</v>
      </c>
      <c r="C35" s="37">
        <v>16536977.050000001</v>
      </c>
      <c r="D35" s="37">
        <v>17907201.75</v>
      </c>
      <c r="E35" s="39">
        <f t="shared" si="5"/>
        <v>1370224.6999999993</v>
      </c>
      <c r="F35" s="39">
        <f t="shared" ca="1" si="0"/>
        <v>108.28582331496916</v>
      </c>
      <c r="G35" s="32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9" t="s">
        <v>61</v>
      </c>
      <c r="B36" s="30" t="s">
        <v>62</v>
      </c>
      <c r="C36" s="37">
        <v>310851.84999999998</v>
      </c>
      <c r="D36" s="37">
        <v>947022.21</v>
      </c>
      <c r="E36" s="39">
        <f t="shared" si="5"/>
        <v>636170.36</v>
      </c>
      <c r="F36" s="39">
        <f t="shared" ca="1" si="0"/>
        <v>304.65387611494032</v>
      </c>
      <c r="G36" s="32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9" t="s">
        <v>63</v>
      </c>
      <c r="B37" s="30" t="s">
        <v>64</v>
      </c>
      <c r="C37" s="37">
        <v>7322022.3099999996</v>
      </c>
      <c r="D37" s="37">
        <v>5622360.8799999999</v>
      </c>
      <c r="E37" s="39">
        <f t="shared" si="5"/>
        <v>-1699661.4299999997</v>
      </c>
      <c r="F37" s="39">
        <f t="shared" ca="1" si="0"/>
        <v>76.786994657491022</v>
      </c>
      <c r="G37" s="32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3" t="s">
        <v>65</v>
      </c>
      <c r="B38" s="29" t="s">
        <v>66</v>
      </c>
      <c r="C38" s="36">
        <v>5735404.8499999996</v>
      </c>
      <c r="D38" s="36">
        <v>5358496</v>
      </c>
      <c r="E38" s="38">
        <f t="shared" ref="E38:F38" si="6">E39</f>
        <v>-376908.84999999963</v>
      </c>
      <c r="F38" s="38">
        <f t="shared" ca="1" si="6"/>
        <v>93.428382828110216</v>
      </c>
      <c r="G38" s="32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9" t="s">
        <v>67</v>
      </c>
      <c r="B39" s="30" t="s">
        <v>68</v>
      </c>
      <c r="C39" s="37">
        <v>5735404.8499999996</v>
      </c>
      <c r="D39" s="37">
        <v>5358496</v>
      </c>
      <c r="E39" s="39">
        <f>D39-C39</f>
        <v>-376908.84999999963</v>
      </c>
      <c r="F39" s="39">
        <f t="shared" ca="1" si="0"/>
        <v>93.428382828110216</v>
      </c>
      <c r="G39" s="32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3" t="s">
        <v>69</v>
      </c>
      <c r="B40" s="29" t="s">
        <v>70</v>
      </c>
      <c r="C40" s="36">
        <v>10681679.189999999</v>
      </c>
      <c r="D40" s="36">
        <v>9947681.3399999999</v>
      </c>
      <c r="E40" s="38">
        <f>E41+E42+E43</f>
        <v>-733997.85000000056</v>
      </c>
      <c r="F40" s="38">
        <f t="shared" ca="1" si="0"/>
        <v>93.12844135323634</v>
      </c>
      <c r="G40" s="32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9" t="s">
        <v>71</v>
      </c>
      <c r="B41" s="30" t="s">
        <v>72</v>
      </c>
      <c r="C41" s="37">
        <v>51016.21</v>
      </c>
      <c r="D41" s="37">
        <v>49299.42</v>
      </c>
      <c r="E41" s="39">
        <f>D41-C41</f>
        <v>-1716.7900000000009</v>
      </c>
      <c r="F41" s="39">
        <f t="shared" ca="1" si="0"/>
        <v>96.634814699092701</v>
      </c>
      <c r="G41" s="32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9" t="s">
        <v>73</v>
      </c>
      <c r="B42" s="30" t="s">
        <v>74</v>
      </c>
      <c r="C42" s="37">
        <v>5835850</v>
      </c>
      <c r="D42" s="37">
        <v>5830850</v>
      </c>
      <c r="E42" s="39">
        <f t="shared" ref="E42:E43" si="7">D42-C42</f>
        <v>-5000</v>
      </c>
      <c r="F42" s="39">
        <f t="shared" ca="1" si="0"/>
        <v>99.914322677930372</v>
      </c>
      <c r="G42" s="32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9" t="s">
        <v>75</v>
      </c>
      <c r="B43" s="30" t="s">
        <v>76</v>
      </c>
      <c r="C43" s="37">
        <v>4794812.9800000004</v>
      </c>
      <c r="D43" s="37">
        <v>4067531.92</v>
      </c>
      <c r="E43" s="39">
        <f t="shared" si="7"/>
        <v>-727281.06000000052</v>
      </c>
      <c r="F43" s="39">
        <f t="shared" ca="1" si="0"/>
        <v>84.831920180544756</v>
      </c>
      <c r="G43" s="32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3" t="s">
        <v>77</v>
      </c>
      <c r="B44" s="29" t="s">
        <v>78</v>
      </c>
      <c r="C44" s="36">
        <v>16613201.630000001</v>
      </c>
      <c r="D44" s="36">
        <v>17150363.300000001</v>
      </c>
      <c r="E44" s="38">
        <f>E45+E46</f>
        <v>537161.66999999876</v>
      </c>
      <c r="F44" s="38">
        <f t="shared" ca="1" si="0"/>
        <v>103.2333422657677</v>
      </c>
      <c r="G44" s="32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9" t="s">
        <v>79</v>
      </c>
      <c r="B45" s="30" t="s">
        <v>80</v>
      </c>
      <c r="C45" s="37">
        <v>35000</v>
      </c>
      <c r="D45" s="37">
        <v>129379.03</v>
      </c>
      <c r="E45" s="39">
        <f>D45-C45</f>
        <v>94379.03</v>
      </c>
      <c r="F45" s="39">
        <f t="shared" ca="1" si="0"/>
        <v>369.65437142857144</v>
      </c>
      <c r="G45" s="32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9" t="s">
        <v>81</v>
      </c>
      <c r="B46" s="30" t="s">
        <v>82</v>
      </c>
      <c r="C46" s="37">
        <v>16578201.630000001</v>
      </c>
      <c r="D46" s="37">
        <v>17020984.27</v>
      </c>
      <c r="E46" s="39">
        <f>D46-C46</f>
        <v>442782.63999999873</v>
      </c>
      <c r="F46" s="39">
        <f t="shared" ca="1" si="0"/>
        <v>102.67087257039231</v>
      </c>
      <c r="G46" s="32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3" t="s">
        <v>83</v>
      </c>
      <c r="B47" s="29" t="s">
        <v>84</v>
      </c>
      <c r="C47" s="36">
        <v>3126200.84</v>
      </c>
      <c r="D47" s="36">
        <v>3333538</v>
      </c>
      <c r="E47" s="38">
        <f>E48</f>
        <v>207337.16000000015</v>
      </c>
      <c r="F47" s="38">
        <f t="shared" ca="1" si="0"/>
        <v>106.63224055687991</v>
      </c>
      <c r="G47" s="32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9" t="s">
        <v>85</v>
      </c>
      <c r="B48" s="30" t="s">
        <v>86</v>
      </c>
      <c r="C48" s="37">
        <v>3126200.84</v>
      </c>
      <c r="D48" s="37">
        <v>3333538</v>
      </c>
      <c r="E48" s="39">
        <f>D48-C48</f>
        <v>207337.16000000015</v>
      </c>
      <c r="F48" s="39">
        <f t="shared" ca="1" si="0"/>
        <v>106.63224055687991</v>
      </c>
      <c r="G48" s="32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10" t="s">
        <v>87</v>
      </c>
      <c r="B49" s="31"/>
      <c r="C49" s="40">
        <v>256546883.25999999</v>
      </c>
      <c r="D49" s="40">
        <v>281491169.00999999</v>
      </c>
      <c r="E49" s="41">
        <f t="shared" ref="E49" si="8">E7+E14+E16+E20+E25+E30+E32+E38+E40+E44+E47</f>
        <v>24944285.749999993</v>
      </c>
      <c r="F49" s="41">
        <f>D49/C49*100</f>
        <v>109.7230905450993</v>
      </c>
      <c r="G49" s="32"/>
      <c r="H49" s="2"/>
      <c r="I49" s="2"/>
      <c r="J49" s="2"/>
      <c r="K49" s="2"/>
      <c r="L49" s="2"/>
      <c r="M49" s="2"/>
    </row>
    <row r="50" spans="1:13" ht="12.75" customHeight="1" x14ac:dyDescent="0.25">
      <c r="A50" s="11"/>
      <c r="B50" s="6"/>
      <c r="C50" s="34"/>
      <c r="D50" s="34"/>
      <c r="E50" s="34"/>
      <c r="F50" s="34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22"/>
      <c r="B51" s="22"/>
      <c r="C51" s="23"/>
      <c r="H51" s="7"/>
      <c r="I51" s="2"/>
      <c r="J51" s="2"/>
      <c r="K51" s="2"/>
      <c r="L51" s="2"/>
      <c r="M51" s="2"/>
    </row>
  </sheetData>
  <mergeCells count="10">
    <mergeCell ref="A51:C51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2019-08-07T11:45:45Z</cp:lastPrinted>
  <dcterms:created xsi:type="dcterms:W3CDTF">2017-09-27T06:36:13Z</dcterms:created>
  <dcterms:modified xsi:type="dcterms:W3CDTF">2021-10-20T08:26:01Z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