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0\"/>
    </mc:Choice>
  </mc:AlternateContent>
  <bookViews>
    <workbookView xWindow="0" yWindow="0" windowWidth="21570" windowHeight="7710"/>
  </bookViews>
  <sheets>
    <sheet name="Документ" sheetId="1" r:id="rId1"/>
  </sheets>
  <definedNames>
    <definedName name="_xlnm._FilterDatabase" localSheetId="0" hidden="1">Документ!$A$6:$M$49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C49" i="1" l="1"/>
  <c r="F49" i="1" l="1"/>
  <c r="E49" i="1"/>
  <c r="E9" i="1" l="1"/>
  <c r="E10" i="1"/>
  <c r="E11" i="1"/>
  <c r="E12" i="1"/>
  <c r="E13" i="1"/>
  <c r="E8" i="1"/>
  <c r="E7" i="1"/>
  <c r="F11" i="1"/>
  <c r="F12" i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F20" i="1"/>
  <c r="F39" i="1"/>
  <c r="F25" i="1"/>
  <c r="F35" i="1"/>
  <c r="F28" i="1"/>
  <c r="F31" i="1"/>
  <c r="F14" i="1"/>
  <c r="F44" i="1"/>
  <c r="F34" i="1"/>
  <c r="F43" i="1"/>
  <c r="F40" i="1"/>
  <c r="F21" i="1"/>
  <c r="F38" i="1"/>
  <c r="F33" i="1"/>
  <c r="F29" i="1"/>
  <c r="F36" i="1"/>
  <c r="F45" i="1"/>
  <c r="F41" i="1"/>
  <c r="F10" i="1"/>
  <c r="F24" i="1"/>
  <c r="F9" i="1"/>
  <c r="F22" i="1"/>
  <c r="F30" i="1"/>
  <c r="F18" i="1"/>
  <c r="F8" i="1"/>
  <c r="F13" i="1"/>
  <c r="F37" i="1"/>
  <c r="F23" i="1"/>
  <c r="F15" i="1"/>
  <c r="F42" i="1"/>
  <c r="F32" i="1"/>
  <c r="F16" i="1"/>
  <c r="F17" i="1"/>
  <c r="F26" i="1"/>
  <c r="F27" i="1"/>
  <c r="F46" i="1"/>
  <c r="F19" i="1"/>
  <c r="F7" i="1"/>
  <c r="E44" i="1" l="1"/>
  <c r="E32" i="1"/>
  <c r="E16" i="1"/>
  <c r="E20" i="1"/>
  <c r="E25" i="1"/>
  <c r="E40" i="1"/>
  <c r="F47" i="1"/>
  <c r="F48" i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<sst xmlns="http://schemas.openxmlformats.org/spreadsheetml/2006/main" count="93" uniqueCount="93">
  <si>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</si>
  <si>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</si>
  <si>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</si>
  <si>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</si>
  <si>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</si>
  <si>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</si>
  <si>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</si>
  <si>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</si>
  <si>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</si>
  <si>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</si>
  <si>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</si>
  <si>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</si>
  <si>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</si>
  <si>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</si>
  <si>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</si>
  <si>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</si>
  <si>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</si>
  <si>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</si>
  <si>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</si>
  <si>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</si>
  <si>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</si>
  <si>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</si>
  <si>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</si>
  <si>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</si>
  <si>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</si>
  <si>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</si>
  <si>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</si>
  <si>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</si>
  <si>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</si>
  <si>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</si>
  <si>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</si>
  <si>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</si>
  <si>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</si>
  <si>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</si>
  <si>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</si>
  <si>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</si>
  <si>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</si>
  <si>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</si>
  <si>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</si>
  <si>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</si>
  <si>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</si>
  <si>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</si>
  <si>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</si>
  <si>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</si>
  <si>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</si>
  <si>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</si>
  <si>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</si>
  <si>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</si>
  <si>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</si>
  <si>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</si>
  <si>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</si>
  <si>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</si>
  <si>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</si>
  <si>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</si>
  <si>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</si>
  <si>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</si>
  <si>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</si>
  <si>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</si>
  <si>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</si>
  <si>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</si>
  <si>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</si>
  <si>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</si>
  <si>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</si>
  <si>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</si>
  <si>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</si>
  <si>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</si>
  <si>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</si>
  <si>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</si>
  <si>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</si>
  <si>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</si>
  <si>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</si>
  <si>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</si>
  <si>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</si>
  <si>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</si>
  <si>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</si>
  <si>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</si>
  <si>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</si>
  <si>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</si>
  <si>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</si>
  <si>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</si>
  <si>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</si>
  <si>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</si>
  <si>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</si>
  <si>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</si>
  <si>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</si>
  <si>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</si>
  <si>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</si>
  <si>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</si>
  <si>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 xml:space="preserve">   Судебная система</t>
  </si>
  <si>
    <t>0105</t>
  </si>
  <si>
    <t>Исполнено за 4 квартал 2019 года</t>
  </si>
  <si>
    <t>Исполнено за 4 квартал 2020 года</t>
  </si>
  <si>
    <t>Сравнительный анализ исполнения местного бюджета ЗАТО Видяево года в разрезе разделов и подразделов 4 квартал 2020/2019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</si>
</sst>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5" applyNumberFormat="1" applyProtection="1">
      <alignment horizontal="left" wrapText="1"/>
    </xf>
    <xf numFmtId="0" fontId="0" fillId="5" borderId="0" xfId="0" applyFill="1" applyProtection="1"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49" fontId="5" fillId="0" borderId="9" xfId="10" applyNumberFormat="1" applyFont="1" applyBorder="1" applyProtection="1">
      <alignment horizontal="left" vertical="top" wrapText="1"/>
    </xf>
    <xf numFmtId="49" fontId="1" fillId="0" borderId="9" xfId="10" applyNumberFormat="1" applyBorder="1" applyProtection="1">
      <alignment horizontal="left" vertical="top" wrapText="1"/>
    </xf>
    <xf numFmtId="0" fontId="3" fillId="0" borderId="9" xfId="12" applyNumberFormat="1" applyBorder="1" applyProtection="1">
      <alignment horizontal="left"/>
    </xf>
    <xf numFmtId="0" fontId="1" fillId="0" borderId="1" xfId="8" applyNumberFormat="1" applyBorder="1" applyProtection="1"/>
    <xf numFmtId="0" fontId="0" fillId="0" borderId="1" xfId="0" applyBorder="1" applyProtection="1">
      <protection locked="0"/>
    </xf>
    <xf numFmtId="0" fontId="1" fillId="5" borderId="7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5" fillId="5" borderId="8" xfId="14" applyNumberFormat="1" applyFont="1" applyFill="1" applyBorder="1" applyAlignment="1" applyProtection="1">
      <alignment horizontal="right" vertical="top" shrinkToFit="1"/>
    </xf>
    <xf numFmtId="4" fontId="5" fillId="5" borderId="8" xfId="11" applyNumberFormat="1" applyFont="1" applyFill="1" applyBorder="1" applyProtection="1">
      <alignment horizontal="right" vertical="top" shrinkToFit="1"/>
    </xf>
    <xf numFmtId="4" fontId="1" fillId="5" borderId="8" xfId="14" applyNumberFormat="1" applyFill="1" applyBorder="1" applyAlignment="1" applyProtection="1">
      <alignment horizontal="right" vertical="top" shrinkToFit="1"/>
    </xf>
    <xf numFmtId="4" fontId="1" fillId="5" borderId="8" xfId="11" applyNumberFormat="1" applyFill="1" applyBorder="1" applyProtection="1">
      <alignment horizontal="right" vertical="top" shrinkToFit="1"/>
    </xf>
    <xf numFmtId="4" fontId="5" fillId="5" borderId="8" xfId="11" applyFont="1" applyFill="1" applyBorder="1" applyProtection="1">
      <alignment horizontal="right" vertical="top" shrinkToFit="1"/>
    </xf>
    <xf numFmtId="4" fontId="3" fillId="5" borderId="8" xfId="13" applyFill="1" applyBorder="1" applyProtection="1">
      <alignment horizontal="right" vertical="top" shrinkToFit="1"/>
    </xf>
    <xf numFmtId="4" fontId="5" fillId="5" borderId="8" xfId="9" applyNumberFormat="1" applyFont="1" applyFill="1" applyBorder="1" applyAlignment="1" applyProtection="1">
      <alignment horizontal="right" vertical="top" shrinkToFit="1"/>
    </xf>
    <xf numFmtId="10" fontId="1" fillId="0" borderId="1" xfId="2" applyNumberFormat="1" applyProtection="1"/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workbookViewId="0">
      <pane ySplit="6" topLeftCell="A7" activePane="bottomLeft" state="frozen"/>
      <selection pane="bottomLeft" activeCell="O12" sqref="O12"/>
    </sheetView>
  </sheetViews>
  <sheetFormatPr defaultRowHeight="15" outlineLevelRow="1" x14ac:dyDescent="0.25"/>
  <cols>
    <col min="1" max="1" width="12.42578125" style="13" customWidth="1"/>
    <col min="2" max="2" width="50.7109375" style="1" customWidth="1"/>
    <col min="3" max="3" width="14.7109375" style="16" customWidth="1"/>
    <col min="4" max="6" width="14.42578125" style="16" customWidth="1"/>
    <col min="7" max="12" width="0.140625" style="1" customWidth="1"/>
    <col min="13" max="13" width="13.140625" style="1" customWidth="1"/>
    <col min="14" max="16384" width="9.140625" style="1"/>
  </cols>
  <sheetData>
    <row r="1" spans="1:13" ht="41.25" customHeight="1" x14ac:dyDescent="0.25">
      <c r="A1" s="17" t="s">
        <v>92</v>
      </c>
      <c r="B1" s="18"/>
      <c r="C1" s="18"/>
      <c r="D1" s="18"/>
      <c r="E1" s="18"/>
      <c r="F1" s="18"/>
      <c r="G1" s="3"/>
      <c r="H1" s="3"/>
      <c r="I1" s="3"/>
      <c r="J1" s="3"/>
      <c r="K1" s="3"/>
      <c r="L1" s="3"/>
    </row>
    <row r="2" spans="1:13" ht="18" customHeight="1" x14ac:dyDescent="0.25">
      <c r="A2" s="19"/>
      <c r="B2" s="20"/>
      <c r="C2" s="20"/>
      <c r="D2" s="20"/>
      <c r="E2" s="20"/>
      <c r="F2" s="20"/>
      <c r="G2" s="3"/>
      <c r="H2" s="3"/>
      <c r="I2" s="3"/>
      <c r="J2" s="3"/>
      <c r="K2" s="3"/>
      <c r="L2" s="3"/>
    </row>
    <row r="3" spans="1:13" ht="12.75" customHeight="1" x14ac:dyDescent="0.25">
      <c r="A3" s="21" t="s">
        <v>0</v>
      </c>
      <c r="B3" s="22"/>
      <c r="C3" s="22"/>
      <c r="D3" s="22"/>
      <c r="E3" s="22"/>
      <c r="F3" s="22"/>
      <c r="G3" s="4"/>
      <c r="H3" s="4"/>
      <c r="I3" s="4"/>
      <c r="J3" s="4"/>
      <c r="K3" s="4"/>
      <c r="L3" s="4"/>
    </row>
    <row r="4" spans="1:13" ht="15.2" customHeight="1" x14ac:dyDescent="0.25">
      <c r="A4" s="27" t="s">
        <v>1</v>
      </c>
      <c r="B4" s="29" t="s">
        <v>2</v>
      </c>
      <c r="C4" s="23" t="s">
        <v>90</v>
      </c>
      <c r="D4" s="23" t="s">
        <v>91</v>
      </c>
      <c r="E4" s="23" t="s">
        <v>86</v>
      </c>
      <c r="F4" s="23" t="s">
        <v>87</v>
      </c>
      <c r="G4" s="5"/>
      <c r="H4" s="2"/>
      <c r="I4" s="2"/>
      <c r="J4" s="2"/>
      <c r="K4" s="2"/>
      <c r="L4" s="2"/>
    </row>
    <row r="5" spans="1:13" ht="54" customHeight="1" x14ac:dyDescent="0.25">
      <c r="A5" s="28"/>
      <c r="B5" s="30"/>
      <c r="C5" s="24"/>
      <c r="D5" s="24"/>
      <c r="E5" s="24"/>
      <c r="F5" s="24"/>
      <c r="G5" s="5"/>
      <c r="H5" s="2"/>
      <c r="I5" s="2"/>
      <c r="J5" s="2"/>
      <c r="K5" s="2"/>
      <c r="L5" s="2"/>
    </row>
    <row r="6" spans="1:13" ht="12.75" customHeight="1" x14ac:dyDescent="0.25">
      <c r="A6" s="9">
        <v>1</v>
      </c>
      <c r="B6" s="6">
        <v>2</v>
      </c>
      <c r="C6" s="36">
        <v>3</v>
      </c>
      <c r="D6" s="36">
        <v>4</v>
      </c>
      <c r="E6" s="36">
        <v>5</v>
      </c>
      <c r="F6" s="36">
        <v>6</v>
      </c>
      <c r="G6" s="5"/>
      <c r="H6" s="2"/>
      <c r="I6" s="2"/>
      <c r="J6" s="2"/>
      <c r="K6" s="2"/>
      <c r="L6" s="2"/>
    </row>
    <row r="7" spans="1:13" ht="15" customHeight="1" x14ac:dyDescent="0.25">
      <c r="A7" s="14" t="s">
        <v>3</v>
      </c>
      <c r="B7" s="31" t="s">
        <v>4</v>
      </c>
      <c r="C7" s="38">
        <v>66991720.460000001</v>
      </c>
      <c r="D7" s="38">
        <v>70126242.290000007</v>
      </c>
      <c r="E7" s="39">
        <f>D7-C7</f>
        <v>3134521.8300000057</v>
      </c>
      <c r="F7" s="39">
        <f t="shared" ref="F7:F48" ca="1" si="0">IF(INDIRECT("R[0]C[-3]", FALSE)&lt;&gt;0,INDIRECT("R[0]C[-2]", FALSE)*100/INDIRECT("R[0]C[-3]", FALSE),"")</f>
        <v>104.67896899568596</v>
      </c>
      <c r="G7" s="34"/>
      <c r="H7" s="2"/>
      <c r="I7" s="2"/>
      <c r="J7" s="2"/>
      <c r="K7" s="2"/>
      <c r="L7" s="2"/>
      <c r="M7" s="45"/>
    </row>
    <row r="8" spans="1:13" ht="40.5" customHeight="1" outlineLevel="1" x14ac:dyDescent="0.25">
      <c r="A8" s="10" t="s">
        <v>5</v>
      </c>
      <c r="B8" s="32" t="s">
        <v>6</v>
      </c>
      <c r="C8" s="40">
        <v>2313904.04</v>
      </c>
      <c r="D8" s="40">
        <v>2409003</v>
      </c>
      <c r="E8" s="41">
        <f>D8-C8</f>
        <v>95098.959999999963</v>
      </c>
      <c r="F8" s="41">
        <f t="shared" ca="1" si="0"/>
        <v>104.10989212845664</v>
      </c>
      <c r="G8" s="34"/>
      <c r="H8" s="2"/>
      <c r="I8" s="2"/>
      <c r="J8" s="2"/>
      <c r="K8" s="2"/>
      <c r="L8" s="2"/>
      <c r="M8" s="2"/>
    </row>
    <row r="9" spans="1:13" ht="40.5" customHeight="1" outlineLevel="1" x14ac:dyDescent="0.25">
      <c r="A9" s="10" t="s">
        <v>7</v>
      </c>
      <c r="B9" s="32" t="s">
        <v>8</v>
      </c>
      <c r="C9" s="40">
        <v>6437751.7300000004</v>
      </c>
      <c r="D9" s="40">
        <v>6661755.2599999998</v>
      </c>
      <c r="E9" s="41">
        <f t="shared" ref="E9:E13" si="1">D9-C9</f>
        <v>224003.52999999933</v>
      </c>
      <c r="F9" s="41">
        <f t="shared" ca="1" si="0"/>
        <v>103.47953042296025</v>
      </c>
      <c r="G9" s="34"/>
      <c r="H9" s="2"/>
      <c r="I9" s="2"/>
      <c r="J9" s="2"/>
      <c r="K9" s="2"/>
      <c r="L9" s="2"/>
      <c r="M9" s="2"/>
    </row>
    <row r="10" spans="1:13" ht="54" customHeight="1" outlineLevel="1" x14ac:dyDescent="0.25">
      <c r="A10" s="10" t="s">
        <v>9</v>
      </c>
      <c r="B10" s="32" t="s">
        <v>10</v>
      </c>
      <c r="C10" s="40">
        <v>34232455.689999998</v>
      </c>
      <c r="D10" s="40">
        <v>36425855.210000001</v>
      </c>
      <c r="E10" s="41">
        <f t="shared" si="1"/>
        <v>2193399.5200000033</v>
      </c>
      <c r="F10" s="41">
        <f t="shared" ca="1" si="0"/>
        <v>106.40736831696459</v>
      </c>
      <c r="G10" s="34"/>
      <c r="H10" s="2"/>
      <c r="I10" s="2"/>
      <c r="J10" s="2"/>
      <c r="K10" s="2"/>
      <c r="L10" s="2"/>
      <c r="M10" s="2"/>
    </row>
    <row r="11" spans="1:13" ht="19.5" customHeight="1" outlineLevel="1" x14ac:dyDescent="0.25">
      <c r="A11" s="10" t="s">
        <v>89</v>
      </c>
      <c r="B11" s="32" t="s">
        <v>88</v>
      </c>
      <c r="C11" s="40">
        <v>1464.32</v>
      </c>
      <c r="D11" s="40">
        <v>476</v>
      </c>
      <c r="E11" s="41">
        <f t="shared" si="1"/>
        <v>-988.31999999999994</v>
      </c>
      <c r="F11" s="41">
        <f t="shared" ca="1" si="0"/>
        <v>32.506555944055947</v>
      </c>
      <c r="G11" s="34"/>
      <c r="H11" s="2"/>
      <c r="I11" s="2"/>
      <c r="J11" s="2"/>
      <c r="K11" s="2"/>
      <c r="L11" s="2"/>
      <c r="M11" s="2"/>
    </row>
    <row r="12" spans="1:13" ht="15" customHeight="1" outlineLevel="1" x14ac:dyDescent="0.25">
      <c r="A12" s="10" t="s">
        <v>11</v>
      </c>
      <c r="B12" s="32" t="s">
        <v>12</v>
      </c>
      <c r="C12" s="40">
        <v>0</v>
      </c>
      <c r="D12" s="40">
        <v>0</v>
      </c>
      <c r="E12" s="41">
        <f t="shared" si="1"/>
        <v>0</v>
      </c>
      <c r="F12" s="41" t="str">
        <f t="shared" ca="1" si="0"/>
        <v/>
      </c>
      <c r="G12" s="34"/>
      <c r="H12" s="2"/>
      <c r="I12" s="2"/>
      <c r="J12" s="2"/>
      <c r="K12" s="2"/>
      <c r="L12" s="2"/>
      <c r="M12" s="2"/>
    </row>
    <row r="13" spans="1:13" ht="15" customHeight="1" outlineLevel="1" x14ac:dyDescent="0.25">
      <c r="A13" s="10" t="s">
        <v>13</v>
      </c>
      <c r="B13" s="32" t="s">
        <v>14</v>
      </c>
      <c r="C13" s="40">
        <v>24006144.690000001</v>
      </c>
      <c r="D13" s="40">
        <v>24629152.82</v>
      </c>
      <c r="E13" s="41">
        <f t="shared" si="1"/>
        <v>623008.12999999896</v>
      </c>
      <c r="F13" s="41">
        <f t="shared" ca="1" si="0"/>
        <v>102.59520276181422</v>
      </c>
      <c r="G13" s="34"/>
      <c r="H13" s="2"/>
      <c r="I13" s="2"/>
      <c r="J13" s="2"/>
      <c r="K13" s="2"/>
      <c r="L13" s="2"/>
      <c r="M13" s="2"/>
    </row>
    <row r="14" spans="1:13" ht="15" customHeight="1" x14ac:dyDescent="0.25">
      <c r="A14" s="14" t="s">
        <v>15</v>
      </c>
      <c r="B14" s="31" t="s">
        <v>16</v>
      </c>
      <c r="C14" s="38">
        <v>404200</v>
      </c>
      <c r="D14" s="38">
        <v>488590</v>
      </c>
      <c r="E14" s="42">
        <f>E15</f>
        <v>84390</v>
      </c>
      <c r="F14" s="39">
        <f t="shared" ca="1" si="0"/>
        <v>120.87827808015834</v>
      </c>
      <c r="G14" s="34"/>
      <c r="H14" s="2"/>
      <c r="I14" s="2"/>
      <c r="J14" s="2"/>
      <c r="K14" s="2"/>
      <c r="L14" s="2"/>
      <c r="M14" s="2"/>
    </row>
    <row r="15" spans="1:13" ht="15" customHeight="1" outlineLevel="1" x14ac:dyDescent="0.25">
      <c r="A15" s="10" t="s">
        <v>17</v>
      </c>
      <c r="B15" s="32" t="s">
        <v>18</v>
      </c>
      <c r="C15" s="40">
        <v>404200</v>
      </c>
      <c r="D15" s="40">
        <v>488590</v>
      </c>
      <c r="E15" s="41">
        <f>D15-C15</f>
        <v>84390</v>
      </c>
      <c r="F15" s="41">
        <f t="shared" ca="1" si="0"/>
        <v>120.87827808015834</v>
      </c>
      <c r="G15" s="34"/>
      <c r="H15" s="2"/>
      <c r="I15" s="2"/>
      <c r="J15" s="2"/>
      <c r="K15" s="2"/>
      <c r="L15" s="2"/>
      <c r="M15" s="2"/>
    </row>
    <row r="16" spans="1:13" ht="27" customHeight="1" x14ac:dyDescent="0.25">
      <c r="A16" s="14" t="s">
        <v>19</v>
      </c>
      <c r="B16" s="31" t="s">
        <v>20</v>
      </c>
      <c r="C16" s="38">
        <v>18865257.420000002</v>
      </c>
      <c r="D16" s="38">
        <v>18807203.149999999</v>
      </c>
      <c r="E16" s="42">
        <f>E17+E18+E19</f>
        <v>-58054.270000001008</v>
      </c>
      <c r="F16" s="39">
        <f t="shared" ca="1" si="0"/>
        <v>99.692268869130515</v>
      </c>
      <c r="G16" s="34"/>
      <c r="H16" s="2"/>
      <c r="I16" s="2"/>
      <c r="J16" s="2"/>
      <c r="K16" s="2"/>
      <c r="L16" s="2"/>
      <c r="M16" s="2"/>
    </row>
    <row r="17" spans="1:13" ht="15" customHeight="1" outlineLevel="1" x14ac:dyDescent="0.25">
      <c r="A17" s="10" t="s">
        <v>21</v>
      </c>
      <c r="B17" s="32" t="s">
        <v>22</v>
      </c>
      <c r="C17" s="40">
        <v>756367</v>
      </c>
      <c r="D17" s="40">
        <v>791812</v>
      </c>
      <c r="E17" s="41">
        <f>D17-C17</f>
        <v>35445</v>
      </c>
      <c r="F17" s="41">
        <f t="shared" ca="1" si="0"/>
        <v>104.68621714062088</v>
      </c>
      <c r="G17" s="34"/>
      <c r="H17" s="2"/>
      <c r="I17" s="2"/>
      <c r="J17" s="2"/>
      <c r="K17" s="2"/>
      <c r="L17" s="2"/>
      <c r="M17" s="2"/>
    </row>
    <row r="18" spans="1:13" ht="40.5" customHeight="1" outlineLevel="1" x14ac:dyDescent="0.25">
      <c r="A18" s="10" t="s">
        <v>23</v>
      </c>
      <c r="B18" s="32" t="s">
        <v>24</v>
      </c>
      <c r="C18" s="40">
        <v>17949708.870000001</v>
      </c>
      <c r="D18" s="40">
        <v>17738429.5</v>
      </c>
      <c r="E18" s="41">
        <f t="shared" ref="E18:E19" si="2">D18-C18</f>
        <v>-211279.37000000104</v>
      </c>
      <c r="F18" s="41">
        <f t="shared" ca="1" si="0"/>
        <v>98.822937065273962</v>
      </c>
      <c r="G18" s="34"/>
      <c r="H18" s="2"/>
      <c r="I18" s="2"/>
      <c r="J18" s="2"/>
      <c r="K18" s="2"/>
      <c r="L18" s="2"/>
      <c r="M18" s="2"/>
    </row>
    <row r="19" spans="1:13" ht="27" customHeight="1" outlineLevel="1" x14ac:dyDescent="0.25">
      <c r="A19" s="10" t="s">
        <v>25</v>
      </c>
      <c r="B19" s="32" t="s">
        <v>26</v>
      </c>
      <c r="C19" s="40">
        <v>159181.54999999999</v>
      </c>
      <c r="D19" s="40">
        <v>276961.65000000002</v>
      </c>
      <c r="E19" s="41">
        <f t="shared" si="2"/>
        <v>117780.10000000003</v>
      </c>
      <c r="F19" s="41">
        <f t="shared" ca="1" si="0"/>
        <v>173.99104984214569</v>
      </c>
      <c r="G19" s="34"/>
      <c r="H19" s="2"/>
      <c r="I19" s="2"/>
      <c r="J19" s="2"/>
      <c r="K19" s="2"/>
      <c r="L19" s="2"/>
      <c r="M19" s="2"/>
    </row>
    <row r="20" spans="1:13" ht="15" customHeight="1" x14ac:dyDescent="0.25">
      <c r="A20" s="14" t="s">
        <v>27</v>
      </c>
      <c r="B20" s="31" t="s">
        <v>28</v>
      </c>
      <c r="C20" s="38">
        <v>39840499.590000004</v>
      </c>
      <c r="D20" s="38">
        <v>18426768.02</v>
      </c>
      <c r="E20" s="39">
        <f>E21+E22+E23+E24</f>
        <v>-21413731.570000004</v>
      </c>
      <c r="F20" s="39">
        <f t="shared" ca="1" si="0"/>
        <v>46.251347773322436</v>
      </c>
      <c r="G20" s="34"/>
      <c r="H20" s="2"/>
      <c r="I20" s="2"/>
      <c r="J20" s="2"/>
      <c r="K20" s="2"/>
      <c r="L20" s="2"/>
      <c r="M20" s="2"/>
    </row>
    <row r="21" spans="1:13" ht="15" customHeight="1" outlineLevel="1" x14ac:dyDescent="0.25">
      <c r="A21" s="10" t="s">
        <v>29</v>
      </c>
      <c r="B21" s="32" t="s">
        <v>30</v>
      </c>
      <c r="C21" s="40">
        <v>122960</v>
      </c>
      <c r="D21" s="40">
        <v>102328</v>
      </c>
      <c r="E21" s="41">
        <f>D21-C21</f>
        <v>-20632</v>
      </c>
      <c r="F21" s="41">
        <f t="shared" ca="1" si="0"/>
        <v>83.220559531554983</v>
      </c>
      <c r="G21" s="34"/>
      <c r="H21" s="2"/>
      <c r="I21" s="2"/>
      <c r="J21" s="2"/>
      <c r="K21" s="2"/>
      <c r="L21" s="2"/>
      <c r="M21" s="2"/>
    </row>
    <row r="22" spans="1:13" ht="15" customHeight="1" outlineLevel="1" x14ac:dyDescent="0.25">
      <c r="A22" s="10" t="s">
        <v>31</v>
      </c>
      <c r="B22" s="32" t="s">
        <v>32</v>
      </c>
      <c r="C22" s="40">
        <v>39694495.810000002</v>
      </c>
      <c r="D22" s="40">
        <v>18213465.809999999</v>
      </c>
      <c r="E22" s="41">
        <f t="shared" ref="E22:E24" si="3">D22-C22</f>
        <v>-21481030.000000004</v>
      </c>
      <c r="F22" s="41">
        <f t="shared" ca="1" si="0"/>
        <v>45.884109215493766</v>
      </c>
      <c r="G22" s="34"/>
      <c r="H22" s="2"/>
      <c r="I22" s="2"/>
      <c r="J22" s="2"/>
      <c r="K22" s="2"/>
      <c r="L22" s="2"/>
      <c r="M22" s="2"/>
    </row>
    <row r="23" spans="1:13" ht="15" customHeight="1" outlineLevel="1" x14ac:dyDescent="0.25">
      <c r="A23" s="10" t="s">
        <v>33</v>
      </c>
      <c r="B23" s="32" t="s">
        <v>34</v>
      </c>
      <c r="C23" s="40">
        <v>4620.78</v>
      </c>
      <c r="D23" s="40">
        <v>4777.8900000000003</v>
      </c>
      <c r="E23" s="41">
        <f t="shared" si="3"/>
        <v>157.11000000000058</v>
      </c>
      <c r="F23" s="41">
        <f t="shared" ca="1" si="0"/>
        <v>103.40007531196034</v>
      </c>
      <c r="G23" s="34"/>
      <c r="H23" s="2"/>
      <c r="I23" s="2"/>
      <c r="J23" s="2"/>
      <c r="K23" s="2"/>
      <c r="L23" s="2"/>
      <c r="M23" s="2"/>
    </row>
    <row r="24" spans="1:13" ht="15" customHeight="1" outlineLevel="1" x14ac:dyDescent="0.25">
      <c r="A24" s="10" t="s">
        <v>35</v>
      </c>
      <c r="B24" s="32" t="s">
        <v>36</v>
      </c>
      <c r="C24" s="40">
        <v>18423</v>
      </c>
      <c r="D24" s="40">
        <v>106196.32</v>
      </c>
      <c r="E24" s="41">
        <f t="shared" si="3"/>
        <v>87773.32</v>
      </c>
      <c r="F24" s="41">
        <f t="shared" ca="1" si="0"/>
        <v>576.43337132931663</v>
      </c>
      <c r="G24" s="34"/>
      <c r="H24" s="2"/>
      <c r="I24" s="2"/>
      <c r="J24" s="2"/>
      <c r="K24" s="2"/>
      <c r="L24" s="2"/>
      <c r="M24" s="2"/>
    </row>
    <row r="25" spans="1:13" ht="15" customHeight="1" x14ac:dyDescent="0.25">
      <c r="A25" s="14" t="s">
        <v>37</v>
      </c>
      <c r="B25" s="31" t="s">
        <v>38</v>
      </c>
      <c r="C25" s="38">
        <v>84326693.640000001</v>
      </c>
      <c r="D25" s="38">
        <v>93292941.659999996</v>
      </c>
      <c r="E25" s="39">
        <f>E26+E27+E28+E29</f>
        <v>8966248.0199999996</v>
      </c>
      <c r="F25" s="39">
        <f t="shared" ca="1" si="0"/>
        <v>110.63275178115948</v>
      </c>
      <c r="G25" s="34"/>
      <c r="H25" s="2"/>
      <c r="I25" s="2"/>
      <c r="J25" s="2"/>
      <c r="K25" s="2"/>
      <c r="L25" s="2"/>
      <c r="M25" s="2"/>
    </row>
    <row r="26" spans="1:13" ht="15" customHeight="1" outlineLevel="1" x14ac:dyDescent="0.25">
      <c r="A26" s="10" t="s">
        <v>39</v>
      </c>
      <c r="B26" s="32" t="s">
        <v>40</v>
      </c>
      <c r="C26" s="40">
        <v>8869089.5999999996</v>
      </c>
      <c r="D26" s="40">
        <v>8869089.5999999996</v>
      </c>
      <c r="E26" s="41">
        <f>D26-C26</f>
        <v>0</v>
      </c>
      <c r="F26" s="41">
        <f t="shared" ca="1" si="0"/>
        <v>100</v>
      </c>
      <c r="G26" s="34"/>
      <c r="H26" s="2"/>
      <c r="I26" s="2"/>
      <c r="J26" s="2"/>
      <c r="K26" s="2"/>
      <c r="L26" s="2"/>
      <c r="M26" s="2"/>
    </row>
    <row r="27" spans="1:13" ht="15" customHeight="1" outlineLevel="1" x14ac:dyDescent="0.25">
      <c r="A27" s="10" t="s">
        <v>41</v>
      </c>
      <c r="B27" s="32" t="s">
        <v>42</v>
      </c>
      <c r="C27" s="40">
        <v>8446214.1500000004</v>
      </c>
      <c r="D27" s="40">
        <v>8501722.2699999996</v>
      </c>
      <c r="E27" s="41">
        <f t="shared" ref="E27:E29" si="4">D27-C27</f>
        <v>55508.11999999918</v>
      </c>
      <c r="F27" s="41">
        <f t="shared" ca="1" si="0"/>
        <v>100.65719527132757</v>
      </c>
      <c r="G27" s="34"/>
      <c r="H27" s="2"/>
      <c r="I27" s="2"/>
      <c r="J27" s="2"/>
      <c r="K27" s="2"/>
      <c r="L27" s="2"/>
      <c r="M27" s="2"/>
    </row>
    <row r="28" spans="1:13" ht="15" customHeight="1" outlineLevel="1" x14ac:dyDescent="0.25">
      <c r="A28" s="10" t="s">
        <v>43</v>
      </c>
      <c r="B28" s="32" t="s">
        <v>44</v>
      </c>
      <c r="C28" s="40">
        <v>9399053.1300000008</v>
      </c>
      <c r="D28" s="40">
        <v>11921701.890000001</v>
      </c>
      <c r="E28" s="41">
        <f t="shared" si="4"/>
        <v>2522648.7599999998</v>
      </c>
      <c r="F28" s="41">
        <f t="shared" ca="1" si="0"/>
        <v>126.83939249101786</v>
      </c>
      <c r="G28" s="34"/>
      <c r="H28" s="2"/>
      <c r="I28" s="2"/>
      <c r="J28" s="2"/>
      <c r="K28" s="2"/>
      <c r="L28" s="2"/>
      <c r="M28" s="2"/>
    </row>
    <row r="29" spans="1:13" ht="27" customHeight="1" outlineLevel="1" x14ac:dyDescent="0.25">
      <c r="A29" s="10" t="s">
        <v>45</v>
      </c>
      <c r="B29" s="32" t="s">
        <v>46</v>
      </c>
      <c r="C29" s="40">
        <v>57612336.759999998</v>
      </c>
      <c r="D29" s="40">
        <v>64000427.899999999</v>
      </c>
      <c r="E29" s="41">
        <f t="shared" si="4"/>
        <v>6388091.1400000006</v>
      </c>
      <c r="F29" s="41">
        <f t="shared" ca="1" si="0"/>
        <v>111.08806116754359</v>
      </c>
      <c r="G29" s="34"/>
      <c r="H29" s="2"/>
      <c r="I29" s="2"/>
      <c r="J29" s="2"/>
      <c r="K29" s="2"/>
      <c r="L29" s="2"/>
      <c r="M29" s="2"/>
    </row>
    <row r="30" spans="1:13" ht="15" customHeight="1" x14ac:dyDescent="0.25">
      <c r="A30" s="14" t="s">
        <v>47</v>
      </c>
      <c r="B30" s="31" t="s">
        <v>48</v>
      </c>
      <c r="C30" s="38">
        <v>172295.4</v>
      </c>
      <c r="D30" s="38">
        <v>2317500</v>
      </c>
      <c r="E30" s="39">
        <f>E31</f>
        <v>2145204.6</v>
      </c>
      <c r="F30" s="39">
        <f t="shared" ca="1" si="0"/>
        <v>1345.0736351637943</v>
      </c>
      <c r="G30" s="34"/>
      <c r="H30" s="2"/>
      <c r="I30" s="2"/>
      <c r="J30" s="2"/>
      <c r="K30" s="2"/>
      <c r="L30" s="2"/>
      <c r="M30" s="2"/>
    </row>
    <row r="31" spans="1:13" ht="15" customHeight="1" outlineLevel="1" x14ac:dyDescent="0.25">
      <c r="A31" s="10" t="s">
        <v>49</v>
      </c>
      <c r="B31" s="32" t="s">
        <v>50</v>
      </c>
      <c r="C31" s="40">
        <v>172295.4</v>
      </c>
      <c r="D31" s="40">
        <v>2317500</v>
      </c>
      <c r="E31" s="41">
        <f>D31-C31</f>
        <v>2145204.6</v>
      </c>
      <c r="F31" s="41">
        <f t="shared" ca="1" si="0"/>
        <v>1345.0736351637943</v>
      </c>
      <c r="G31" s="34"/>
      <c r="H31" s="2"/>
      <c r="I31" s="2"/>
      <c r="J31" s="2"/>
      <c r="K31" s="2"/>
      <c r="L31" s="2"/>
      <c r="M31" s="2"/>
    </row>
    <row r="32" spans="1:13" ht="15" customHeight="1" x14ac:dyDescent="0.25">
      <c r="A32" s="14" t="s">
        <v>51</v>
      </c>
      <c r="B32" s="31" t="s">
        <v>52</v>
      </c>
      <c r="C32" s="38">
        <v>228644067.47999999</v>
      </c>
      <c r="D32" s="40">
        <v>244180293.49000001</v>
      </c>
      <c r="E32" s="39">
        <f>E33+E34+E35+E36+E37</f>
        <v>15536226.009999994</v>
      </c>
      <c r="F32" s="39">
        <f t="shared" ca="1" si="0"/>
        <v>106.79493948005408</v>
      </c>
      <c r="G32" s="34"/>
      <c r="H32" s="2"/>
      <c r="I32" s="2"/>
      <c r="J32" s="2"/>
      <c r="K32" s="2"/>
      <c r="L32" s="2"/>
      <c r="M32" s="2"/>
    </row>
    <row r="33" spans="1:13" ht="15" customHeight="1" outlineLevel="1" x14ac:dyDescent="0.25">
      <c r="A33" s="10" t="s">
        <v>53</v>
      </c>
      <c r="B33" s="32" t="s">
        <v>54</v>
      </c>
      <c r="C33" s="40">
        <v>91869810.340000004</v>
      </c>
      <c r="D33" s="40">
        <v>90330809.769999996</v>
      </c>
      <c r="E33" s="41">
        <f>D33-C33</f>
        <v>-1539000.5700000077</v>
      </c>
      <c r="F33" s="41">
        <f t="shared" ca="1" si="0"/>
        <v>98.324802713422031</v>
      </c>
      <c r="G33" s="34"/>
      <c r="H33" s="2"/>
      <c r="I33" s="2"/>
      <c r="J33" s="2"/>
      <c r="K33" s="2"/>
      <c r="L33" s="2"/>
      <c r="M33" s="2"/>
    </row>
    <row r="34" spans="1:13" ht="15" customHeight="1" outlineLevel="1" x14ac:dyDescent="0.25">
      <c r="A34" s="10" t="s">
        <v>55</v>
      </c>
      <c r="B34" s="32" t="s">
        <v>56</v>
      </c>
      <c r="C34" s="40">
        <v>92067825.689999998</v>
      </c>
      <c r="D34" s="40">
        <v>102688269.5</v>
      </c>
      <c r="E34" s="41">
        <f t="shared" ref="E34:E37" si="5">D34-C34</f>
        <v>10620443.810000002</v>
      </c>
      <c r="F34" s="41">
        <f t="shared" ca="1" si="0"/>
        <v>111.53545631213223</v>
      </c>
      <c r="G34" s="34"/>
      <c r="H34" s="2"/>
      <c r="I34" s="2"/>
      <c r="J34" s="2"/>
      <c r="K34" s="2"/>
      <c r="L34" s="2"/>
      <c r="M34" s="2"/>
    </row>
    <row r="35" spans="1:13" ht="15" customHeight="1" outlineLevel="1" x14ac:dyDescent="0.25">
      <c r="A35" s="10" t="s">
        <v>57</v>
      </c>
      <c r="B35" s="32" t="s">
        <v>58</v>
      </c>
      <c r="C35" s="40">
        <v>26494998</v>
      </c>
      <c r="D35" s="40">
        <v>29635326.100000001</v>
      </c>
      <c r="E35" s="41">
        <f t="shared" si="5"/>
        <v>3140328.1000000015</v>
      </c>
      <c r="F35" s="41">
        <f t="shared" ca="1" si="0"/>
        <v>111.85253193829266</v>
      </c>
      <c r="G35" s="34"/>
      <c r="H35" s="2"/>
      <c r="I35" s="2"/>
      <c r="J35" s="2"/>
      <c r="K35" s="2"/>
      <c r="L35" s="2"/>
      <c r="M35" s="2"/>
    </row>
    <row r="36" spans="1:13" ht="15" customHeight="1" outlineLevel="1" x14ac:dyDescent="0.25">
      <c r="A36" s="10" t="s">
        <v>59</v>
      </c>
      <c r="B36" s="32" t="s">
        <v>60</v>
      </c>
      <c r="C36" s="40">
        <v>1067001.19</v>
      </c>
      <c r="D36" s="40">
        <v>415493.69</v>
      </c>
      <c r="E36" s="41">
        <f t="shared" si="5"/>
        <v>-651507.5</v>
      </c>
      <c r="F36" s="41">
        <f t="shared" ca="1" si="0"/>
        <v>38.940321144346619</v>
      </c>
      <c r="G36" s="34"/>
      <c r="H36" s="2"/>
      <c r="I36" s="2"/>
      <c r="J36" s="2"/>
      <c r="K36" s="2"/>
      <c r="L36" s="2"/>
      <c r="M36" s="2"/>
    </row>
    <row r="37" spans="1:13" ht="15" customHeight="1" outlineLevel="1" x14ac:dyDescent="0.25">
      <c r="A37" s="10" t="s">
        <v>61</v>
      </c>
      <c r="B37" s="32" t="s">
        <v>62</v>
      </c>
      <c r="C37" s="40">
        <v>17144432.260000002</v>
      </c>
      <c r="D37" s="40">
        <v>21110394.43</v>
      </c>
      <c r="E37" s="41">
        <f t="shared" si="5"/>
        <v>3965962.1699999981</v>
      </c>
      <c r="F37" s="41">
        <f t="shared" ca="1" si="0"/>
        <v>123.13265385435399</v>
      </c>
      <c r="G37" s="34"/>
      <c r="H37" s="2"/>
      <c r="I37" s="2"/>
      <c r="J37" s="2"/>
      <c r="K37" s="2"/>
      <c r="L37" s="2"/>
      <c r="M37" s="2"/>
    </row>
    <row r="38" spans="1:13" ht="15" customHeight="1" x14ac:dyDescent="0.25">
      <c r="A38" s="14" t="s">
        <v>63</v>
      </c>
      <c r="B38" s="31" t="s">
        <v>64</v>
      </c>
      <c r="C38" s="38">
        <v>8819818.0500000007</v>
      </c>
      <c r="D38" s="38">
        <v>9756611.9000000004</v>
      </c>
      <c r="E38" s="39">
        <f>E39</f>
        <v>936793.84999999963</v>
      </c>
      <c r="F38" s="39">
        <f t="shared" ca="1" si="0"/>
        <v>110.6214645777188</v>
      </c>
      <c r="G38" s="34"/>
      <c r="H38" s="2"/>
      <c r="I38" s="2"/>
      <c r="J38" s="2"/>
      <c r="K38" s="2"/>
      <c r="L38" s="2"/>
      <c r="M38" s="2"/>
    </row>
    <row r="39" spans="1:13" ht="15" customHeight="1" outlineLevel="1" x14ac:dyDescent="0.25">
      <c r="A39" s="10" t="s">
        <v>65</v>
      </c>
      <c r="B39" s="32" t="s">
        <v>66</v>
      </c>
      <c r="C39" s="40">
        <v>8819818.0500000007</v>
      </c>
      <c r="D39" s="40">
        <v>9756611.9000000004</v>
      </c>
      <c r="E39" s="41">
        <f>D39-C39</f>
        <v>936793.84999999963</v>
      </c>
      <c r="F39" s="41">
        <f t="shared" ca="1" si="0"/>
        <v>110.6214645777188</v>
      </c>
      <c r="G39" s="34"/>
      <c r="H39" s="2"/>
      <c r="I39" s="2"/>
      <c r="J39" s="2"/>
      <c r="K39" s="2"/>
      <c r="L39" s="2"/>
      <c r="M39" s="2"/>
    </row>
    <row r="40" spans="1:13" ht="15" customHeight="1" x14ac:dyDescent="0.25">
      <c r="A40" s="14" t="s">
        <v>67</v>
      </c>
      <c r="B40" s="31" t="s">
        <v>68</v>
      </c>
      <c r="C40" s="38">
        <v>18901976.140000001</v>
      </c>
      <c r="D40" s="38">
        <v>19275677.309999999</v>
      </c>
      <c r="E40" s="39">
        <f>E41+E42+E43</f>
        <v>373701.17000000051</v>
      </c>
      <c r="F40" s="39">
        <f t="shared" ca="1" si="0"/>
        <v>101.97704815217271</v>
      </c>
      <c r="G40" s="34"/>
      <c r="H40" s="2"/>
      <c r="I40" s="2"/>
      <c r="J40" s="2"/>
      <c r="K40" s="2"/>
      <c r="L40" s="2"/>
      <c r="M40" s="2"/>
    </row>
    <row r="41" spans="1:13" ht="15" customHeight="1" outlineLevel="1" x14ac:dyDescent="0.25">
      <c r="A41" s="10" t="s">
        <v>69</v>
      </c>
      <c r="B41" s="32" t="s">
        <v>70</v>
      </c>
      <c r="C41" s="40">
        <v>99650.92</v>
      </c>
      <c r="D41" s="40">
        <v>104836.53</v>
      </c>
      <c r="E41" s="41">
        <f>D41-C41</f>
        <v>5185.6100000000006</v>
      </c>
      <c r="F41" s="41">
        <f t="shared" ca="1" si="0"/>
        <v>105.20377533895322</v>
      </c>
      <c r="G41" s="34"/>
      <c r="H41" s="2"/>
      <c r="I41" s="2"/>
      <c r="J41" s="2"/>
      <c r="K41" s="2"/>
      <c r="L41" s="2"/>
      <c r="M41" s="2"/>
    </row>
    <row r="42" spans="1:13" ht="15" customHeight="1" outlineLevel="1" x14ac:dyDescent="0.25">
      <c r="A42" s="10" t="s">
        <v>71</v>
      </c>
      <c r="B42" s="32" t="s">
        <v>72</v>
      </c>
      <c r="C42" s="40">
        <v>10479038.51</v>
      </c>
      <c r="D42" s="40">
        <v>10885473.640000001</v>
      </c>
      <c r="E42" s="41">
        <f t="shared" ref="E42:E43" si="6">D42-C42</f>
        <v>406435.13000000082</v>
      </c>
      <c r="F42" s="41">
        <f t="shared" ca="1" si="0"/>
        <v>103.87855364413582</v>
      </c>
      <c r="G42" s="34"/>
      <c r="H42" s="2"/>
      <c r="I42" s="2"/>
      <c r="J42" s="2"/>
      <c r="K42" s="2"/>
      <c r="L42" s="2"/>
      <c r="M42" s="2"/>
    </row>
    <row r="43" spans="1:13" ht="15" customHeight="1" outlineLevel="1" x14ac:dyDescent="0.25">
      <c r="A43" s="10" t="s">
        <v>73</v>
      </c>
      <c r="B43" s="32" t="s">
        <v>74</v>
      </c>
      <c r="C43" s="40">
        <v>8323286.71</v>
      </c>
      <c r="D43" s="40">
        <v>8285367.1399999997</v>
      </c>
      <c r="E43" s="41">
        <f t="shared" si="6"/>
        <v>-37919.570000000298</v>
      </c>
      <c r="F43" s="41">
        <f t="shared" ca="1" si="0"/>
        <v>99.544415910190367</v>
      </c>
      <c r="G43" s="34"/>
      <c r="H43" s="2"/>
      <c r="I43" s="2"/>
      <c r="J43" s="2"/>
      <c r="K43" s="2"/>
      <c r="L43" s="2"/>
      <c r="M43" s="2"/>
    </row>
    <row r="44" spans="1:13" ht="15" customHeight="1" x14ac:dyDescent="0.25">
      <c r="A44" s="14" t="s">
        <v>75</v>
      </c>
      <c r="B44" s="31" t="s">
        <v>76</v>
      </c>
      <c r="C44" s="38">
        <v>30227005.600000001</v>
      </c>
      <c r="D44" s="38">
        <v>28802094.899999999</v>
      </c>
      <c r="E44" s="39">
        <f>E45+E46</f>
        <v>-1424910.7000000007</v>
      </c>
      <c r="F44" s="39">
        <f t="shared" ca="1" si="0"/>
        <v>95.285968055003096</v>
      </c>
      <c r="G44" s="34"/>
      <c r="H44" s="2"/>
      <c r="I44" s="2"/>
      <c r="J44" s="2"/>
      <c r="K44" s="2"/>
      <c r="L44" s="2"/>
      <c r="M44" s="2"/>
    </row>
    <row r="45" spans="1:13" ht="15" customHeight="1" outlineLevel="1" x14ac:dyDescent="0.25">
      <c r="A45" s="10" t="s">
        <v>77</v>
      </c>
      <c r="B45" s="32" t="s">
        <v>78</v>
      </c>
      <c r="C45" s="40">
        <v>159390</v>
      </c>
      <c r="D45" s="40">
        <v>80970.350000000006</v>
      </c>
      <c r="E45" s="41">
        <f>D45-C45</f>
        <v>-78419.649999999994</v>
      </c>
      <c r="F45" s="41">
        <f t="shared" ca="1" si="0"/>
        <v>50.800144300144304</v>
      </c>
      <c r="G45" s="34"/>
      <c r="H45" s="2"/>
      <c r="I45" s="2"/>
      <c r="J45" s="2"/>
      <c r="K45" s="2"/>
      <c r="L45" s="2"/>
      <c r="M45" s="2"/>
    </row>
    <row r="46" spans="1:13" ht="15" customHeight="1" outlineLevel="1" x14ac:dyDescent="0.25">
      <c r="A46" s="10" t="s">
        <v>79</v>
      </c>
      <c r="B46" s="32" t="s">
        <v>80</v>
      </c>
      <c r="C46" s="40">
        <v>30067615.600000001</v>
      </c>
      <c r="D46" s="40">
        <v>28721124.550000001</v>
      </c>
      <c r="E46" s="41">
        <f>D46-C46</f>
        <v>-1346491.0500000007</v>
      </c>
      <c r="F46" s="41">
        <f t="shared" ca="1" si="0"/>
        <v>95.52178972914632</v>
      </c>
      <c r="G46" s="34"/>
      <c r="H46" s="2"/>
      <c r="I46" s="2"/>
      <c r="J46" s="2"/>
      <c r="K46" s="2"/>
      <c r="L46" s="2"/>
      <c r="M46" s="2"/>
    </row>
    <row r="47" spans="1:13" ht="15" customHeight="1" x14ac:dyDescent="0.25">
      <c r="A47" s="14" t="s">
        <v>81</v>
      </c>
      <c r="B47" s="31" t="s">
        <v>82</v>
      </c>
      <c r="C47" s="38">
        <v>4867366.59</v>
      </c>
      <c r="D47" s="38">
        <v>5351044.8899999997</v>
      </c>
      <c r="E47" s="39">
        <f>E48</f>
        <v>483678.29999999981</v>
      </c>
      <c r="F47" s="39">
        <f t="shared" ca="1" si="0"/>
        <v>109.93716604362031</v>
      </c>
      <c r="G47" s="34"/>
      <c r="H47" s="2"/>
      <c r="I47" s="2"/>
      <c r="J47" s="2"/>
      <c r="K47" s="2"/>
      <c r="L47" s="2"/>
      <c r="M47" s="2"/>
    </row>
    <row r="48" spans="1:13" ht="15" customHeight="1" outlineLevel="1" x14ac:dyDescent="0.25">
      <c r="A48" s="10" t="s">
        <v>83</v>
      </c>
      <c r="B48" s="32" t="s">
        <v>84</v>
      </c>
      <c r="C48" s="40">
        <v>4867366.59</v>
      </c>
      <c r="D48" s="40">
        <v>5351044.8899999997</v>
      </c>
      <c r="E48" s="41">
        <f>D48-C48</f>
        <v>483678.29999999981</v>
      </c>
      <c r="F48" s="41">
        <f t="shared" ca="1" si="0"/>
        <v>109.93716604362031</v>
      </c>
      <c r="G48" s="34"/>
      <c r="H48" s="2"/>
      <c r="I48" s="2"/>
      <c r="J48" s="2"/>
      <c r="K48" s="2"/>
      <c r="L48" s="2"/>
      <c r="M48" s="2"/>
    </row>
    <row r="49" spans="1:12" ht="12.75" customHeight="1" x14ac:dyDescent="0.25">
      <c r="A49" s="11" t="s">
        <v>85</v>
      </c>
      <c r="B49" s="33"/>
      <c r="C49" s="43">
        <f t="shared" ref="C49" si="7">C7+C14+C16+C20+C25+C30+C32+C38+C40+C44+C47</f>
        <v>502060900.37</v>
      </c>
      <c r="D49" s="44">
        <v>510824967.61000001</v>
      </c>
      <c r="E49" s="43">
        <f>D49-C49</f>
        <v>8764067.2400000095</v>
      </c>
      <c r="F49" s="43">
        <f>D49/C49*100</f>
        <v>101.74561835696451</v>
      </c>
      <c r="G49" s="35"/>
      <c r="H49" s="15"/>
      <c r="I49" s="2"/>
      <c r="J49" s="2"/>
      <c r="K49" s="2"/>
      <c r="L49" s="2"/>
    </row>
    <row r="50" spans="1:12" ht="12.75" customHeight="1" x14ac:dyDescent="0.25">
      <c r="A50" s="12"/>
      <c r="B50" s="7"/>
      <c r="C50" s="37"/>
      <c r="D50" s="37"/>
      <c r="E50" s="37"/>
      <c r="F50" s="37"/>
      <c r="G50" s="2"/>
      <c r="H50" s="2"/>
      <c r="I50" s="2"/>
      <c r="J50" s="2"/>
      <c r="K50" s="2"/>
      <c r="L50" s="2"/>
    </row>
    <row r="51" spans="1:12" ht="12.75" customHeight="1" x14ac:dyDescent="0.25">
      <c r="A51" s="25"/>
      <c r="B51" s="25"/>
      <c r="C51" s="26"/>
      <c r="H51" s="8"/>
      <c r="I51" s="2"/>
      <c r="J51" s="2"/>
      <c r="K51" s="2"/>
      <c r="L51" s="2"/>
    </row>
  </sheetData>
  <mergeCells count="10">
    <mergeCell ref="A51:C51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2021-02-04T08:16:43Z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