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19 год\рабочие формы\2020\"/>
    </mc:Choice>
  </mc:AlternateContent>
  <bookViews>
    <workbookView xWindow="0" yWindow="0" windowWidth="12900" windowHeight="3645"/>
  </bookViews>
  <sheets>
    <sheet name="Документ" sheetId="1" r:id="rId1"/>
  </sheets>
  <definedNames>
    <definedName name="_xlnm._FilterDatabase" localSheetId="0" hidden="1">Документ!$A$6:$N$49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F9" i="1" l="1"/>
  <c r="F10" i="1"/>
  <c r="F13" i="1"/>
  <c r="F8" i="1"/>
  <c r="E8" i="1"/>
  <c r="C47" i="1" l="1"/>
  <c r="C44" i="1"/>
  <c r="C40" i="1"/>
  <c r="C38" i="1"/>
  <c r="C32" i="1"/>
  <c r="C30" i="1"/>
  <c r="C25" i="1"/>
  <c r="C20" i="1"/>
  <c r="C16" i="1"/>
  <c r="C14" i="1"/>
  <c r="C7" i="1"/>
  <c r="C49" i="1" s="1"/>
  <c r="F49" i="1" l="1"/>
  <c r="E31" i="1" l="1"/>
  <c r="E30" i="1" s="1"/>
  <c r="E46" i="1"/>
  <c r="E45" i="1"/>
  <c r="E48" i="1"/>
  <c r="E47" i="1" s="1"/>
  <c r="E42" i="1"/>
  <c r="E43" i="1"/>
  <c r="E41" i="1"/>
  <c r="E39" i="1"/>
  <c r="E38" i="1" s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E15" i="1"/>
  <c r="E14" i="1" s="1"/>
  <c r="E11" i="1"/>
  <c r="E12" i="1"/>
  <c r="E13" i="1"/>
  <c r="E9" i="1"/>
  <c r="E10" i="1"/>
  <c r="F25" i="1"/>
  <c r="F32" i="1"/>
  <c r="F39" i="1"/>
  <c r="F40" i="1"/>
  <c r="F42" i="1"/>
  <c r="F28" i="1"/>
  <c r="F41" i="1"/>
  <c r="F36" i="1"/>
  <c r="F20" i="1"/>
  <c r="F33" i="1"/>
  <c r="F35" i="1"/>
  <c r="F34" i="1"/>
  <c r="F45" i="1"/>
  <c r="F43" i="1"/>
  <c r="F29" i="1"/>
  <c r="F18" i="1"/>
  <c r="F17" i="1"/>
  <c r="F46" i="1"/>
  <c r="F7" i="1"/>
  <c r="F16" i="1"/>
  <c r="F22" i="1"/>
  <c r="F37" i="1"/>
  <c r="F21" i="1"/>
  <c r="F24" i="1"/>
  <c r="F14" i="1"/>
  <c r="F27" i="1"/>
  <c r="F44" i="1"/>
  <c r="F15" i="1"/>
  <c r="F26" i="1"/>
  <c r="F38" i="1" l="1"/>
  <c r="E20" i="1"/>
  <c r="E32" i="1"/>
  <c r="E7" i="1"/>
  <c r="E40" i="1"/>
  <c r="E44" i="1"/>
  <c r="E25" i="1"/>
  <c r="E16" i="1"/>
  <c r="F47" i="1"/>
  <c r="F48" i="1"/>
  <c r="E49" i="1" l="1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<sst xmlns="http://schemas.openxmlformats.org/spreadsheetml/2006/main" count="93" uniqueCount="93">
  <si>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</si>
  <si>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</si>
  <si>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</si>
  <si>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</si>
  <si>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</si>
  <si>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</si>
  <si>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</si>
  <si>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</si>
  <si>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</si>
  <si>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</si>
  <si>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</si>
  <si>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</si>
  <si>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</si>
  <si>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</si>
  <si>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</si>
  <si>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</si>
  <si>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</si>
  <si>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</si>
  <si>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</si>
  <si>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</si>
  <si>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</si>
  <si>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</si>
  <si>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</si>
  <si>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</si>
  <si>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</si>
  <si>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</si>
  <si>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</si>
  <si>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</si>
  <si>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</si>
  <si>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</si>
  <si>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</si>
  <si>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</si>
  <si>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</si>
  <si>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</si>
  <si>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</si>
  <si>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</si>
  <si>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</si>
  <si>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</si>
  <si>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</si>
  <si>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</si>
  <si>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</si>
  <si>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</si>
  <si>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</si>
  <si>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</si>
  <si>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</si>
  <si>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</si>
  <si>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</si>
  <si>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</si>
  <si>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</si>
  <si>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</si>
  <si>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</si>
  <si>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</si>
  <si>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</si>
  <si>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</si>
  <si>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</si>
  <si>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</si>
  <si>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</si>
  <si>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</si>
  <si>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</si>
  <si>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</si>
  <si>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</si>
  <si>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</si>
  <si>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</si>
  <si>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</si>
  <si>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</si>
  <si>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</si>
  <si>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</si>
  <si>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</si>
  <si>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</si>
  <si>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</si>
  <si>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</si>
  <si>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</si>
  <si>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</si>
  <si>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</si>
  <si>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</si>
  <si>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</si>
  <si>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</si>
  <si>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</si>
  <si>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</si>
  <si>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</si>
  <si>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</si>
  <si>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</si>
  <si>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</si>
  <si>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</si>
  <si>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</si>
  <si>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</si>
  <si>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</si>
  <si>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</si>
  <si>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</si>
  <si>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</si>
  <si>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Исполнено за 1 квартал 2019 года</t>
  </si>
  <si>
    <t>Исполнено за 1 квартал 2020 года</t>
  </si>
  <si>
    <t>Сравнительный анализ исполнения местного бюджета ЗАТО Видяево года в разрезе разделов и подразделов 1 квартал 2020/2019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</si>
</sst>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4" fontId="5" fillId="5" borderId="2" xfId="9" applyNumberFormat="1" applyFont="1" applyFill="1" applyAlignment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workbookViewId="0">
      <pane ySplit="6" topLeftCell="A7" activePane="bottomLeft" state="frozen"/>
      <selection pane="bottomLeft" activeCell="D8" sqref="D8"/>
    </sheetView>
  </sheetViews>
  <sheetFormatPr defaultRowHeight="15" outlineLevelRow="1" x14ac:dyDescent="0.25"/>
  <cols>
    <col min="1" max="1" width="12.42578125" style="15" customWidth="1"/>
    <col min="2" max="2" width="50.7109375" style="1" customWidth="1"/>
    <col min="3" max="3" width="15" style="24" customWidth="1"/>
    <col min="4" max="4" width="15.140625" style="24" customWidth="1"/>
    <col min="5" max="5" width="14" style="24" customWidth="1"/>
    <col min="6" max="6" width="14.42578125" style="24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3" t="s">
        <v>92</v>
      </c>
      <c r="B1" s="34"/>
      <c r="C1" s="34"/>
      <c r="D1" s="34"/>
      <c r="E1" s="34"/>
      <c r="F1" s="34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5"/>
      <c r="B2" s="36"/>
      <c r="C2" s="36"/>
      <c r="D2" s="36"/>
      <c r="E2" s="36"/>
      <c r="F2" s="36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7" t="s">
        <v>0</v>
      </c>
      <c r="B3" s="38"/>
      <c r="C3" s="38"/>
      <c r="D3" s="38"/>
      <c r="E3" s="38"/>
      <c r="F3" s="38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27" t="s">
        <v>1</v>
      </c>
      <c r="B4" s="29" t="s">
        <v>2</v>
      </c>
      <c r="C4" s="31" t="s">
        <v>90</v>
      </c>
      <c r="D4" s="31" t="s">
        <v>91</v>
      </c>
      <c r="E4" s="31" t="s">
        <v>88</v>
      </c>
      <c r="F4" s="31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28"/>
      <c r="B5" s="30"/>
      <c r="C5" s="32"/>
      <c r="D5" s="32"/>
      <c r="E5" s="32"/>
      <c r="F5" s="32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1">
        <v>1</v>
      </c>
      <c r="B6" s="6">
        <v>2</v>
      </c>
      <c r="C6" s="19">
        <v>3</v>
      </c>
      <c r="D6" s="19">
        <v>4</v>
      </c>
      <c r="E6" s="19">
        <v>5</v>
      </c>
      <c r="F6" s="19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6" t="s">
        <v>3</v>
      </c>
      <c r="B7" s="17" t="s">
        <v>4</v>
      </c>
      <c r="C7" s="20">
        <f>C8+C9+C10+C11+C12+C13</f>
        <v>13553131.68</v>
      </c>
      <c r="D7" s="39">
        <v>13475662.09</v>
      </c>
      <c r="E7" s="20">
        <f>E8+E9+E10+E11+E12+E13</f>
        <v>-77469.589999999211</v>
      </c>
      <c r="F7" s="20">
        <f t="shared" ref="F7:F48" ca="1" si="0">IF(INDIRECT("R[0]C[-3]", FALSE)&lt;&gt;0,INDIRECT("R[0]C[-2]", FALSE)*100/INDIRECT("R[0]C[-3]", FALSE),"")</f>
        <v>99.428400816659078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2" t="s">
        <v>5</v>
      </c>
      <c r="B8" s="7" t="s">
        <v>6</v>
      </c>
      <c r="C8" s="18">
        <v>513538.6</v>
      </c>
      <c r="D8" s="40">
        <v>383173.92</v>
      </c>
      <c r="E8" s="18">
        <f>D8-C8</f>
        <v>-130364.68</v>
      </c>
      <c r="F8" s="18">
        <f>D8/C8*100</f>
        <v>74.614434046437793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2" t="s">
        <v>7</v>
      </c>
      <c r="B9" s="7" t="s">
        <v>8</v>
      </c>
      <c r="C9" s="18">
        <v>1236540.8899999999</v>
      </c>
      <c r="D9" s="40">
        <v>1350382.64</v>
      </c>
      <c r="E9" s="18">
        <f t="shared" ref="E8:E13" si="1">D9-C9</f>
        <v>113841.75</v>
      </c>
      <c r="F9" s="18">
        <f t="shared" ref="F9:F13" si="2">D9/C9*100</f>
        <v>109.20646869995541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2" t="s">
        <v>9</v>
      </c>
      <c r="B10" s="7" t="s">
        <v>10</v>
      </c>
      <c r="C10" s="18">
        <v>7226730.6699999999</v>
      </c>
      <c r="D10" s="40">
        <v>7177481.2000000002</v>
      </c>
      <c r="E10" s="18">
        <f t="shared" si="1"/>
        <v>-49249.469999999739</v>
      </c>
      <c r="F10" s="18">
        <f t="shared" si="2"/>
        <v>99.318509679564414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12" t="s">
        <v>11</v>
      </c>
      <c r="B11" s="7" t="s">
        <v>12</v>
      </c>
      <c r="C11" s="18">
        <v>0</v>
      </c>
      <c r="D11" s="40">
        <v>0</v>
      </c>
      <c r="E11" s="18">
        <f t="shared" si="1"/>
        <v>0</v>
      </c>
      <c r="F11" s="18"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2" t="s">
        <v>13</v>
      </c>
      <c r="B12" s="7" t="s">
        <v>14</v>
      </c>
      <c r="C12" s="18">
        <v>0</v>
      </c>
      <c r="D12" s="40">
        <v>0</v>
      </c>
      <c r="E12" s="18">
        <f t="shared" si="1"/>
        <v>0</v>
      </c>
      <c r="F12" s="18"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2" t="s">
        <v>15</v>
      </c>
      <c r="B13" s="7" t="s">
        <v>16</v>
      </c>
      <c r="C13" s="18">
        <v>4576321.5199999996</v>
      </c>
      <c r="D13" s="40">
        <v>4564624.33</v>
      </c>
      <c r="E13" s="18">
        <f t="shared" si="1"/>
        <v>-11697.189999999478</v>
      </c>
      <c r="F13" s="18">
        <f t="shared" si="2"/>
        <v>99.744397548361093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16" t="s">
        <v>17</v>
      </c>
      <c r="B14" s="17" t="s">
        <v>18</v>
      </c>
      <c r="C14" s="20">
        <f>C15</f>
        <v>100349.08</v>
      </c>
      <c r="D14" s="39">
        <v>109070.64</v>
      </c>
      <c r="E14" s="20">
        <f>E15</f>
        <v>8721.5599999999977</v>
      </c>
      <c r="F14" s="20">
        <f t="shared" ca="1" si="0"/>
        <v>108.69122068682643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12" t="s">
        <v>19</v>
      </c>
      <c r="B15" s="7" t="s">
        <v>20</v>
      </c>
      <c r="C15" s="21">
        <v>100349.08</v>
      </c>
      <c r="D15" s="40">
        <v>109070.64</v>
      </c>
      <c r="E15" s="18">
        <f>D15-C15</f>
        <v>8721.5599999999977</v>
      </c>
      <c r="F15" s="18">
        <f t="shared" ca="1" si="0"/>
        <v>108.69122068682643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6" t="s">
        <v>21</v>
      </c>
      <c r="B16" s="17" t="s">
        <v>22</v>
      </c>
      <c r="C16" s="20">
        <f>C17+C18+C19</f>
        <v>3767882.24</v>
      </c>
      <c r="D16" s="39">
        <v>4047048.43</v>
      </c>
      <c r="E16" s="20">
        <f>E17+E18+E19</f>
        <v>279166.18999999994</v>
      </c>
      <c r="F16" s="20">
        <f t="shared" ca="1" si="0"/>
        <v>107.40910071541938</v>
      </c>
      <c r="G16" s="5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12" t="s">
        <v>23</v>
      </c>
      <c r="B17" s="7" t="s">
        <v>24</v>
      </c>
      <c r="C17" s="18">
        <v>187996.85</v>
      </c>
      <c r="D17" s="40">
        <v>197347.06</v>
      </c>
      <c r="E17" s="18">
        <f>D17-C17</f>
        <v>9350.2099999999919</v>
      </c>
      <c r="F17" s="18">
        <f t="shared" ca="1" si="0"/>
        <v>104.97359929169026</v>
      </c>
      <c r="G17" s="5"/>
      <c r="H17" s="2"/>
      <c r="I17" s="2"/>
      <c r="J17" s="2"/>
      <c r="K17" s="2"/>
      <c r="L17" s="2"/>
      <c r="M17" s="2"/>
      <c r="N17" s="2"/>
    </row>
    <row r="18" spans="1:14" ht="40.5" customHeight="1" outlineLevel="1" x14ac:dyDescent="0.25">
      <c r="A18" s="12" t="s">
        <v>25</v>
      </c>
      <c r="B18" s="7" t="s">
        <v>26</v>
      </c>
      <c r="C18" s="18">
        <v>3579885.39</v>
      </c>
      <c r="D18" s="40">
        <v>3849701.37</v>
      </c>
      <c r="E18" s="18">
        <f t="shared" ref="E18:E19" si="3">D18-C18</f>
        <v>269815.98</v>
      </c>
      <c r="F18" s="18">
        <f t="shared" ca="1" si="0"/>
        <v>107.53700050715869</v>
      </c>
      <c r="G18" s="5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2" t="s">
        <v>27</v>
      </c>
      <c r="B19" s="7" t="s">
        <v>28</v>
      </c>
      <c r="C19" s="18">
        <v>0</v>
      </c>
      <c r="D19" s="40">
        <v>0</v>
      </c>
      <c r="E19" s="18">
        <f t="shared" si="3"/>
        <v>0</v>
      </c>
      <c r="F19" s="18">
        <v>0</v>
      </c>
      <c r="G19" s="5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16" t="s">
        <v>29</v>
      </c>
      <c r="B20" s="17" t="s">
        <v>30</v>
      </c>
      <c r="C20" s="20">
        <f>C21+C22+C23+C24</f>
        <v>3555769.87</v>
      </c>
      <c r="D20" s="39">
        <v>2812986.4</v>
      </c>
      <c r="E20" s="20">
        <f>E21+E22+E23+E24</f>
        <v>-742783.4700000002</v>
      </c>
      <c r="F20" s="20">
        <f t="shared" ca="1" si="0"/>
        <v>79.110474042011049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outlineLevel="1" x14ac:dyDescent="0.25">
      <c r="A21" s="12" t="s">
        <v>31</v>
      </c>
      <c r="B21" s="7" t="s">
        <v>32</v>
      </c>
      <c r="C21" s="18">
        <v>58200</v>
      </c>
      <c r="D21" s="40">
        <v>0</v>
      </c>
      <c r="E21" s="18">
        <f>D21-C21</f>
        <v>-58200</v>
      </c>
      <c r="F21" s="18">
        <f t="shared" ca="1" si="0"/>
        <v>0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2" t="s">
        <v>33</v>
      </c>
      <c r="B22" s="7" t="s">
        <v>34</v>
      </c>
      <c r="C22" s="18">
        <v>3497569.87</v>
      </c>
      <c r="D22" s="40">
        <v>2742986.4</v>
      </c>
      <c r="E22" s="18">
        <f t="shared" ref="E22:E24" si="4">D22-C22</f>
        <v>-754583.4700000002</v>
      </c>
      <c r="F22" s="18">
        <f t="shared" ca="1" si="0"/>
        <v>78.42549261210327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2" t="s">
        <v>35</v>
      </c>
      <c r="B23" s="7" t="s">
        <v>36</v>
      </c>
      <c r="C23" s="18">
        <v>0</v>
      </c>
      <c r="D23" s="40">
        <v>0</v>
      </c>
      <c r="E23" s="18">
        <f t="shared" si="4"/>
        <v>0</v>
      </c>
      <c r="F23" s="18">
        <v>0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2" t="s">
        <v>37</v>
      </c>
      <c r="B24" s="7" t="s">
        <v>38</v>
      </c>
      <c r="C24" s="18">
        <v>0</v>
      </c>
      <c r="D24" s="40">
        <v>70000</v>
      </c>
      <c r="E24" s="18">
        <f t="shared" si="4"/>
        <v>70000</v>
      </c>
      <c r="F24" s="18" t="str">
        <f t="shared" ca="1" si="0"/>
        <v/>
      </c>
      <c r="G24" s="5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16" t="s">
        <v>39</v>
      </c>
      <c r="B25" s="17" t="s">
        <v>40</v>
      </c>
      <c r="C25" s="20">
        <f>C26+C27+C28+C29</f>
        <v>21577406.32</v>
      </c>
      <c r="D25" s="39">
        <v>20801237.66</v>
      </c>
      <c r="E25" s="20">
        <f>E26+E27+E28+E29</f>
        <v>-776168.65999999957</v>
      </c>
      <c r="F25" s="20">
        <f t="shared" ca="1" si="0"/>
        <v>96.402863956449792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12" t="s">
        <v>41</v>
      </c>
      <c r="B26" s="7" t="s">
        <v>42</v>
      </c>
      <c r="C26" s="18">
        <v>0</v>
      </c>
      <c r="D26" s="40">
        <v>0</v>
      </c>
      <c r="E26" s="18">
        <f>D26-C26</f>
        <v>0</v>
      </c>
      <c r="F26" s="18" t="str">
        <f t="shared" ca="1" si="0"/>
        <v/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2" t="s">
        <v>43</v>
      </c>
      <c r="B27" s="7" t="s">
        <v>44</v>
      </c>
      <c r="C27" s="18">
        <v>823076.77</v>
      </c>
      <c r="D27" s="40">
        <v>851786.92</v>
      </c>
      <c r="E27" s="18">
        <f t="shared" ref="E27:E29" si="5">D27-C27</f>
        <v>28710.150000000023</v>
      </c>
      <c r="F27" s="18">
        <f t="shared" ca="1" si="0"/>
        <v>103.48814971415121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2" t="s">
        <v>45</v>
      </c>
      <c r="B28" s="7" t="s">
        <v>46</v>
      </c>
      <c r="C28" s="18">
        <v>2237340</v>
      </c>
      <c r="D28" s="40">
        <v>2308269.62</v>
      </c>
      <c r="E28" s="18">
        <f t="shared" si="5"/>
        <v>70929.620000000112</v>
      </c>
      <c r="F28" s="18">
        <f t="shared" ca="1" si="0"/>
        <v>103.17026558323724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2" t="s">
        <v>47</v>
      </c>
      <c r="B29" s="7" t="s">
        <v>48</v>
      </c>
      <c r="C29" s="18">
        <v>18516989.550000001</v>
      </c>
      <c r="D29" s="40">
        <v>17641181.120000001</v>
      </c>
      <c r="E29" s="18">
        <f t="shared" si="5"/>
        <v>-875808.4299999997</v>
      </c>
      <c r="F29" s="18">
        <f t="shared" ca="1" si="0"/>
        <v>95.270243969004127</v>
      </c>
      <c r="G29" s="5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6" t="s">
        <v>49</v>
      </c>
      <c r="B30" s="17" t="s">
        <v>50</v>
      </c>
      <c r="C30" s="20">
        <f>C31</f>
        <v>0</v>
      </c>
      <c r="D30" s="39">
        <v>0</v>
      </c>
      <c r="E30" s="20">
        <f>E31</f>
        <v>0</v>
      </c>
      <c r="F30" s="20">
        <v>0</v>
      </c>
      <c r="G30" s="5"/>
      <c r="H30" s="2"/>
      <c r="I30" s="2"/>
      <c r="J30" s="2"/>
      <c r="K30" s="2"/>
      <c r="L30" s="2"/>
      <c r="M30" s="2"/>
      <c r="N30" s="2"/>
    </row>
    <row r="31" spans="1:14" ht="16.5" customHeight="1" outlineLevel="1" x14ac:dyDescent="0.25">
      <c r="A31" s="12" t="s">
        <v>51</v>
      </c>
      <c r="B31" s="7" t="s">
        <v>52</v>
      </c>
      <c r="C31" s="21">
        <v>0</v>
      </c>
      <c r="D31" s="40">
        <v>0</v>
      </c>
      <c r="E31" s="18">
        <f>D31-C31</f>
        <v>0</v>
      </c>
      <c r="F31" s="18">
        <v>0</v>
      </c>
      <c r="G31" s="5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6" t="s">
        <v>53</v>
      </c>
      <c r="B32" s="17" t="s">
        <v>54</v>
      </c>
      <c r="C32" s="20">
        <f>C33+C34+C35+C36+C37</f>
        <v>51679747.990000002</v>
      </c>
      <c r="D32" s="39">
        <v>50540917.090000004</v>
      </c>
      <c r="E32" s="20">
        <f>E33+E34+E35+E36+E37</f>
        <v>-1138830.9000000001</v>
      </c>
      <c r="F32" s="20">
        <f t="shared" ca="1" si="0"/>
        <v>97.79636909177583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outlineLevel="1" x14ac:dyDescent="0.25">
      <c r="A33" s="12" t="s">
        <v>55</v>
      </c>
      <c r="B33" s="7" t="s">
        <v>56</v>
      </c>
      <c r="C33" s="18">
        <v>20991612</v>
      </c>
      <c r="D33" s="40">
        <v>17647494.82</v>
      </c>
      <c r="E33" s="18">
        <f>D33-C33</f>
        <v>-3344117.1799999997</v>
      </c>
      <c r="F33" s="18">
        <f t="shared" ca="1" si="0"/>
        <v>84.069269287180035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2" t="s">
        <v>57</v>
      </c>
      <c r="B34" s="7" t="s">
        <v>58</v>
      </c>
      <c r="C34" s="18">
        <v>22294300</v>
      </c>
      <c r="D34" s="40">
        <v>23710404</v>
      </c>
      <c r="E34" s="18">
        <f t="shared" ref="E34:E37" si="6">D34-C34</f>
        <v>1416104</v>
      </c>
      <c r="F34" s="18">
        <f t="shared" ca="1" si="0"/>
        <v>106.35186572352575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2" t="s">
        <v>59</v>
      </c>
      <c r="B35" s="7" t="s">
        <v>60</v>
      </c>
      <c r="C35" s="18">
        <v>5967675</v>
      </c>
      <c r="D35" s="40">
        <v>6697415.4299999997</v>
      </c>
      <c r="E35" s="18">
        <f t="shared" si="6"/>
        <v>729740.4299999997</v>
      </c>
      <c r="F35" s="18">
        <f t="shared" ca="1" si="0"/>
        <v>112.22822003544094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2" t="s">
        <v>61</v>
      </c>
      <c r="B36" s="7" t="s">
        <v>62</v>
      </c>
      <c r="C36" s="18">
        <v>200145</v>
      </c>
      <c r="D36" s="40">
        <v>73636.84</v>
      </c>
      <c r="E36" s="18">
        <f t="shared" si="6"/>
        <v>-126508.16</v>
      </c>
      <c r="F36" s="18">
        <f t="shared" ca="1" si="0"/>
        <v>36.79174598416148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2" t="s">
        <v>63</v>
      </c>
      <c r="B37" s="7" t="s">
        <v>64</v>
      </c>
      <c r="C37" s="18">
        <v>2226015.9900000002</v>
      </c>
      <c r="D37" s="40">
        <v>2411966</v>
      </c>
      <c r="E37" s="18">
        <f t="shared" si="6"/>
        <v>185950.00999999978</v>
      </c>
      <c r="F37" s="18">
        <f t="shared" ca="1" si="0"/>
        <v>108.35348941046914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16" t="s">
        <v>65</v>
      </c>
      <c r="B38" s="17" t="s">
        <v>66</v>
      </c>
      <c r="C38" s="20">
        <f t="shared" ref="C38:F38" si="7">C39</f>
        <v>2370809</v>
      </c>
      <c r="D38" s="39">
        <v>2213000.85</v>
      </c>
      <c r="E38" s="20">
        <f t="shared" si="7"/>
        <v>-157808.14999999991</v>
      </c>
      <c r="F38" s="20">
        <f t="shared" ca="1" si="7"/>
        <v>93.343700399315168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12" t="s">
        <v>67</v>
      </c>
      <c r="B39" s="7" t="s">
        <v>68</v>
      </c>
      <c r="C39" s="18">
        <v>2370809</v>
      </c>
      <c r="D39" s="40">
        <v>2213000.85</v>
      </c>
      <c r="E39" s="18">
        <f>D39-C39</f>
        <v>-157808.14999999991</v>
      </c>
      <c r="F39" s="18">
        <f t="shared" ca="1" si="0"/>
        <v>93.343700399315168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6" t="s">
        <v>69</v>
      </c>
      <c r="B40" s="17" t="s">
        <v>70</v>
      </c>
      <c r="C40" s="20">
        <f>C41+C42+C43</f>
        <v>5091489.0999999996</v>
      </c>
      <c r="D40" s="39">
        <v>5337363.05</v>
      </c>
      <c r="E40" s="20">
        <f>E41+E42+E43</f>
        <v>245873.95000000036</v>
      </c>
      <c r="F40" s="20">
        <f t="shared" ca="1" si="0"/>
        <v>104.8291166920106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2" t="s">
        <v>71</v>
      </c>
      <c r="B41" s="7" t="s">
        <v>72</v>
      </c>
      <c r="C41" s="18">
        <v>24802.799999999999</v>
      </c>
      <c r="D41" s="40">
        <v>26588.85</v>
      </c>
      <c r="E41" s="18">
        <f>D41-C41</f>
        <v>1786.0499999999993</v>
      </c>
      <c r="F41" s="18">
        <f t="shared" ca="1" si="0"/>
        <v>107.20100149983067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outlineLevel="1" x14ac:dyDescent="0.25">
      <c r="A42" s="12" t="s">
        <v>73</v>
      </c>
      <c r="B42" s="7" t="s">
        <v>74</v>
      </c>
      <c r="C42" s="18">
        <v>3096113.57</v>
      </c>
      <c r="D42" s="40">
        <v>3137575</v>
      </c>
      <c r="E42" s="18">
        <f t="shared" ref="E42:E43" si="8">D42-C42</f>
        <v>41461.430000000168</v>
      </c>
      <c r="F42" s="18">
        <f t="shared" ca="1" si="0"/>
        <v>101.33914435186563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2" t="s">
        <v>75</v>
      </c>
      <c r="B43" s="7" t="s">
        <v>76</v>
      </c>
      <c r="C43" s="18">
        <v>1970572.73</v>
      </c>
      <c r="D43" s="40">
        <v>2173199.2000000002</v>
      </c>
      <c r="E43" s="18">
        <f t="shared" si="8"/>
        <v>202626.4700000002</v>
      </c>
      <c r="F43" s="18">
        <f t="shared" ca="1" si="0"/>
        <v>110.28261819090535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6" t="s">
        <v>77</v>
      </c>
      <c r="B44" s="17" t="s">
        <v>78</v>
      </c>
      <c r="C44" s="20">
        <f>C45+C46</f>
        <v>12075966</v>
      </c>
      <c r="D44" s="39">
        <v>7512920.3399999999</v>
      </c>
      <c r="E44" s="20">
        <f>E45+E46</f>
        <v>-4563045.66</v>
      </c>
      <c r="F44" s="20">
        <f t="shared" ca="1" si="0"/>
        <v>62.213824881587115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2" t="s">
        <v>79</v>
      </c>
      <c r="B45" s="7" t="s">
        <v>80</v>
      </c>
      <c r="C45" s="18">
        <v>55000</v>
      </c>
      <c r="D45" s="40">
        <v>26000</v>
      </c>
      <c r="E45" s="18">
        <f>D45-C45</f>
        <v>-29000</v>
      </c>
      <c r="F45" s="18">
        <f t="shared" ca="1" si="0"/>
        <v>47.272727272727273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2" t="s">
        <v>81</v>
      </c>
      <c r="B46" s="7" t="s">
        <v>82</v>
      </c>
      <c r="C46" s="18">
        <v>12020966</v>
      </c>
      <c r="D46" s="40">
        <v>7486920.3399999999</v>
      </c>
      <c r="E46" s="18">
        <f>D46-C46</f>
        <v>-4534045.66</v>
      </c>
      <c r="F46" s="18">
        <f t="shared" ca="1" si="0"/>
        <v>62.282185474944363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16" t="s">
        <v>83</v>
      </c>
      <c r="B47" s="17" t="s">
        <v>84</v>
      </c>
      <c r="C47" s="20">
        <f>C48</f>
        <v>1533531</v>
      </c>
      <c r="D47" s="39">
        <v>1319551.8400000001</v>
      </c>
      <c r="E47" s="20">
        <f>E48</f>
        <v>-213979.15999999992</v>
      </c>
      <c r="F47" s="20">
        <f t="shared" ca="1" si="0"/>
        <v>86.046636161903493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12" t="s">
        <v>85</v>
      </c>
      <c r="B48" s="7" t="s">
        <v>86</v>
      </c>
      <c r="C48" s="18">
        <v>1533531</v>
      </c>
      <c r="D48" s="40">
        <v>1319551.8400000001</v>
      </c>
      <c r="E48" s="18">
        <f>D48-C48</f>
        <v>-213979.15999999992</v>
      </c>
      <c r="F48" s="18">
        <f t="shared" ca="1" si="0"/>
        <v>86.046636161903493</v>
      </c>
      <c r="G48" s="5"/>
      <c r="H48" s="2"/>
      <c r="I48" s="2"/>
      <c r="J48" s="2"/>
      <c r="K48" s="2"/>
      <c r="L48" s="2"/>
      <c r="M48" s="2"/>
      <c r="N48" s="2"/>
    </row>
    <row r="49" spans="1:13" ht="12.75" customHeight="1" x14ac:dyDescent="0.25">
      <c r="A49" s="13" t="s">
        <v>87</v>
      </c>
      <c r="B49" s="8"/>
      <c r="C49" s="22">
        <f t="shared" ref="C49" si="9">C7+C14+C16+C20+C25+C30+C32+C38+C40+C44+C47</f>
        <v>115306082.28</v>
      </c>
      <c r="D49" s="41">
        <v>108169758.39</v>
      </c>
      <c r="E49" s="22">
        <f t="shared" ref="D49:E49" si="10">E7+E14+E16+E20+E25+E30+E32+E38+E40+E44+E47</f>
        <v>-7136323.8899999987</v>
      </c>
      <c r="F49" s="22">
        <f>D49/C49*100</f>
        <v>93.810973585356294</v>
      </c>
      <c r="G49" s="5"/>
      <c r="H49" s="2"/>
      <c r="I49" s="2"/>
      <c r="J49" s="2"/>
      <c r="K49" s="2"/>
      <c r="L49" s="2"/>
      <c r="M49" s="2"/>
    </row>
    <row r="50" spans="1:13" ht="12.75" customHeight="1" x14ac:dyDescent="0.25">
      <c r="A50" s="14"/>
      <c r="B50" s="9"/>
      <c r="C50" s="23"/>
      <c r="D50" s="23"/>
      <c r="E50" s="23"/>
      <c r="F50" s="23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25"/>
      <c r="B51" s="25"/>
      <c r="C51" s="26"/>
      <c r="H51" s="10"/>
      <c r="I51" s="2"/>
      <c r="J51" s="2"/>
      <c r="K51" s="2"/>
      <c r="L51" s="2"/>
      <c r="M51" s="2"/>
    </row>
  </sheetData>
  <mergeCells count="10">
    <mergeCell ref="A1:F1"/>
    <mergeCell ref="A2:F2"/>
    <mergeCell ref="A3:F3"/>
    <mergeCell ref="F4:F5"/>
    <mergeCell ref="E4:E5"/>
    <mergeCell ref="A51:C51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2017-09-27T08:56:05Z</cp:lastPrinted>
  <dcterms:created xsi:type="dcterms:W3CDTF">2017-09-27T06:36:13Z</dcterms:created>
  <dcterms:modified xsi:type="dcterms:W3CDTF">2020-09-28T07:26:34Z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