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4 кв\"/>
    </mc:Choice>
  </mc:AlternateContent>
  <bookViews>
    <workbookView xWindow="0" yWindow="0" windowWidth="21570" windowHeight="7710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 iterate="1"/>
</workbook>
</file>

<file path=xl/calcChain.xml><?xml version="1.0" encoding="utf-8"?>
<calcChain xmlns="http://schemas.openxmlformats.org/spreadsheetml/2006/main">
  <c r="E37" i="1" l="1"/>
  <c r="E33" i="1"/>
  <c r="E32" i="1"/>
  <c r="E10" i="1" l="1"/>
  <c r="F10" i="1"/>
  <c r="D10" i="1"/>
  <c r="D37" i="1"/>
  <c r="E39" i="1"/>
  <c r="F12" i="1"/>
  <c r="F11" i="1"/>
  <c r="F8" i="1"/>
  <c r="F9" i="1"/>
  <c r="F7" i="1"/>
  <c r="E13" i="1"/>
  <c r="C51" i="1"/>
  <c r="C46" i="1"/>
  <c r="C43" i="1"/>
  <c r="C40" i="1"/>
  <c r="C37" i="1"/>
  <c r="C34" i="1"/>
  <c r="C31" i="1"/>
  <c r="C29" i="1"/>
  <c r="C25" i="1"/>
  <c r="C20" i="1"/>
  <c r="C18" i="1"/>
  <c r="C16" i="1"/>
  <c r="C14" i="1"/>
  <c r="C10" i="1"/>
  <c r="C6" i="1"/>
  <c r="C53" i="1" s="1"/>
  <c r="F39" i="1"/>
  <c r="D29" i="1" l="1"/>
  <c r="D51" i="1" l="1"/>
  <c r="D46" i="1"/>
  <c r="D43" i="1"/>
  <c r="D40" i="1"/>
  <c r="D34" i="1"/>
  <c r="D31" i="1"/>
  <c r="D53" i="1" s="1"/>
  <c r="D25" i="1"/>
  <c r="D20" i="1"/>
  <c r="D18" i="1"/>
  <c r="D16" i="1"/>
  <c r="D14" i="1"/>
  <c r="D6" i="1"/>
  <c r="E52" i="1" l="1"/>
  <c r="E51" i="1" s="1"/>
  <c r="E48" i="1"/>
  <c r="E49" i="1"/>
  <c r="E50" i="1"/>
  <c r="E47" i="1"/>
  <c r="E45" i="1"/>
  <c r="E44" i="1"/>
  <c r="E42" i="1"/>
  <c r="E41" i="1"/>
  <c r="E38" i="1"/>
  <c r="E36" i="1"/>
  <c r="E35" i="1"/>
  <c r="E30" i="1"/>
  <c r="E29" i="1" s="1"/>
  <c r="E27" i="1"/>
  <c r="E28" i="1"/>
  <c r="E26" i="1"/>
  <c r="E22" i="1"/>
  <c r="E23" i="1"/>
  <c r="E24" i="1"/>
  <c r="E21" i="1"/>
  <c r="E19" i="1"/>
  <c r="E18" i="1" s="1"/>
  <c r="E17" i="1"/>
  <c r="E16" i="1" s="1"/>
  <c r="E15" i="1"/>
  <c r="E14" i="1" s="1"/>
  <c r="E12" i="1"/>
  <c r="E11" i="1"/>
  <c r="E8" i="1"/>
  <c r="E9" i="1"/>
  <c r="E7" i="1"/>
  <c r="F33" i="1"/>
  <c r="F38" i="1"/>
  <c r="F36" i="1"/>
  <c r="F17" i="1"/>
  <c r="F41" i="1"/>
  <c r="F45" i="1"/>
  <c r="F25" i="1"/>
  <c r="F29" i="1"/>
  <c r="F47" i="1"/>
  <c r="F32" i="1"/>
  <c r="F19" i="1"/>
  <c r="F48" i="1"/>
  <c r="F46" i="1"/>
  <c r="F35" i="1"/>
  <c r="F44" i="1"/>
  <c r="F43" i="1"/>
  <c r="F28" i="1"/>
  <c r="F21" i="1"/>
  <c r="F30" i="1"/>
  <c r="F14" i="1"/>
  <c r="F40" i="1"/>
  <c r="F22" i="1"/>
  <c r="F20" i="1"/>
  <c r="F42" i="1"/>
  <c r="F34" i="1"/>
  <c r="F18" i="1"/>
  <c r="F49" i="1"/>
  <c r="F31" i="1"/>
  <c r="F51" i="1"/>
  <c r="F50" i="1"/>
  <c r="F6" i="1"/>
  <c r="F23" i="1"/>
  <c r="F26" i="1"/>
  <c r="F37" i="1"/>
  <c r="F27" i="1"/>
  <c r="F52" i="1"/>
  <c r="F15" i="1"/>
  <c r="F24" i="1"/>
  <c r="F16" i="1"/>
  <c r="E40" i="1" l="1"/>
  <c r="E43" i="1"/>
  <c r="E34" i="1"/>
  <c r="E31" i="1"/>
  <c r="E46" i="1"/>
  <c r="E6" i="1"/>
  <c r="E25" i="1"/>
  <c r="E20" i="1"/>
  <c r="F53" i="1"/>
  <c r="E53" i="1" l="1"/>
</calcChain>
</file>

<file path=xl/sharedStrings.xml><?xml version="1.0" encoding="utf-8"?>
<sst xmlns="http://schemas.openxmlformats.org/spreadsheetml/2006/main" count="102" uniqueCount="102">
  <si>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</si>
  <si>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</si>
  <si>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</si>
  <si>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</si>
  <si>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</si>
  <si>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</si>
  <si>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</si>
  <si>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</si>
  <si>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</si>
  <si>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</si>
  <si>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</si>
  <si>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</si>
  <si>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</si>
  <si>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</si>
  <si>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</si>
  <si>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</si>
  <si>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</si>
  <si>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</si>
  <si>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</si>
  <si>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</si>
  <si>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</si>
  <si>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</si>
  <si>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</si>
  <si>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</si>
  <si>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</si>
  <si>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</si>
  <si>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</si>
  <si>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</si>
  <si>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</si>
  <si>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</si>
  <si>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</si>
  <si>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</si>
  <si>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</si>
  <si>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</si>
  <si>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</si>
  <si>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</si>
  <si>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</si>
  <si>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</si>
  <si>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</si>
  <si>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</si>
  <si>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</si>
  <si>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</si>
  <si>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</si>
  <si>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</si>
  <si>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</si>
  <si>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</si>
  <si>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</si>
  <si>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</si>
  <si>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</si>
  <si>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</si>
  <si>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</si>
  <si>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</si>
  <si>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</si>
  <si>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</si>
  <si>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</si>
  <si>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</si>
  <si>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</si>
  <si>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</si>
  <si>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</si>
  <si>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</si>
  <si>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</si>
  <si>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</si>
  <si>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</si>
  <si>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</si>
  <si>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</si>
  <si>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</si>
  <si>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</si>
  <si>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</si>
  <si>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</si>
  <si>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</si>
  <si>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</si>
  <si>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</si>
  <si>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</si>
  <si>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</si>
  <si>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</si>
  <si>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</si>
  <si>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</si>
  <si>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</si>
  <si>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</si>
  <si>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</si>
  <si>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</si>
  <si>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</si>
  <si>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</si>
  <si>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</si>
  <si>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</si>
  <si>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</si>
  <si>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</si>
  <si>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</si>
  <si>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</si>
  <si>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</si>
  <si>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</si>
  <si>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</si>
  <si>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</si>
  <si>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</si>
  <si>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</si>
  <si>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4 квартал 2018 года</t>
  </si>
  <si>
    <t>Отклонение        (стр.4- стр.3)</t>
  </si>
  <si>
    <t>Исполнено за 4 квартал 2019 года</t>
  </si>
  <si>
    <t xml:space="preserve">  Подпрограмма 3 "Доступная среда"</t>
  </si>
  <si>
    <t>8020000000</t>
  </si>
  <si>
    <t>Подпрограмма 2 "Поддержка социально ориентированных некоммерческих организаций ЗАТО Видяево"</t>
  </si>
  <si>
    <t xml:space="preserve">Сравнительный анализ исполнения местного бюджета ЗАТО Видяево года в разрезе муниципальных программ 4 квартал 2018/2019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</si>
</sst>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Font="1" applyFill="1" applyProtection="1">
      <alignment horizontal="right" vertical="top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6" fillId="5" borderId="2" xfId="11" applyNumberFormat="1" applyFont="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Alignment="1" applyProtection="1">
      <alignment horizontal="right" vertical="top" shrinkToFit="1"/>
    </xf>
    <xf numFmtId="49" fontId="6" fillId="5" borderId="2" xfId="13" quotePrefix="1" applyNumberFormat="1" applyFont="1" applyFill="1" applyAlignment="1" applyProtection="1">
      <alignment horizontal="center" vertical="center" wrapText="1"/>
    </xf>
    <xf numFmtId="0" fontId="6" fillId="5" borderId="2" xfId="13" quotePrefix="1" applyNumberFormat="1" applyFont="1" applyFill="1" applyAlignment="1" applyProtection="1">
      <alignment horizontal="left" vertical="center" wrapText="1"/>
    </xf>
    <xf numFmtId="4" fontId="6" fillId="5" borderId="2" xfId="11" applyNumberFormat="1" applyFont="1" applyFill="1" applyAlignment="1" applyProtection="1">
      <alignment horizontal="right" vertical="center" shrinkToFit="1"/>
    </xf>
    <xf numFmtId="4" fontId="1" fillId="5" borderId="2" xfId="11" applyNumberFormat="1" applyFill="1" applyAlignment="1" applyProtection="1">
      <alignment horizontal="right" vertical="center" shrinkToFit="1"/>
    </xf>
    <xf numFmtId="0" fontId="1" fillId="0" borderId="3" xfId="8" applyNumberFormat="1" applyAlignment="1" applyProtection="1">
      <alignment vertical="center"/>
    </xf>
    <xf numFmtId="0" fontId="1" fillId="0" borderId="1" xfId="2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1" fillId="5" borderId="4" xfId="14" applyNumberFormat="1" applyFill="1" applyAlignment="1" applyProtection="1">
      <alignment horizontal="right" vertical="center" shrinkToFit="1"/>
    </xf>
    <xf numFmtId="4" fontId="5" fillId="5" borderId="7" xfId="11" applyFont="1" applyFill="1" applyBorder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1" fillId="5" borderId="10" xfId="11" applyNumberFormat="1" applyFill="1" applyBorder="1" applyProtection="1">
      <alignment horizontal="right" vertical="top" shrinkToFit="1"/>
    </xf>
    <xf numFmtId="4" fontId="5" fillId="5" borderId="11" xfId="11" applyFont="1" applyFill="1" applyBorder="1" applyProtection="1">
      <alignment horizontal="right" vertical="top" shrinkToFit="1"/>
    </xf>
    <xf numFmtId="4" fontId="5" fillId="5" borderId="11" xfId="11" applyNumberFormat="1" applyFont="1" applyFill="1" applyBorder="1" applyProtection="1">
      <alignment horizontal="right" vertical="top" shrinkToFit="1"/>
    </xf>
    <xf numFmtId="4" fontId="1" fillId="5" borderId="8" xfId="14" applyNumberFormat="1" applyFill="1" applyBorder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4" fontId="1" fillId="5" borderId="4" xfId="14" applyNumberFormat="1" applyFill="1" applyProtection="1"/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topLeftCell="A40" workbookViewId="0">
      <selection activeCell="B58" sqref="B58"/>
    </sheetView>
  </sheetViews>
  <sheetFormatPr defaultRowHeight="15" outlineLevelRow="1" x14ac:dyDescent="0.25"/>
  <cols>
    <col min="1" max="1" width="15.140625" style="17" customWidth="1"/>
    <col min="2" max="2" width="50.7109375" style="1" customWidth="1"/>
    <col min="3" max="3" width="12.140625" style="27" customWidth="1"/>
    <col min="4" max="4" width="13.140625" style="27" customWidth="1"/>
    <col min="5" max="5" width="15.42578125" style="27" customWidth="1"/>
    <col min="6" max="6" width="12.7109375" style="27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44" t="s">
        <v>101</v>
      </c>
      <c r="B1" s="45"/>
      <c r="C1" s="45"/>
      <c r="D1" s="45"/>
      <c r="E1" s="45"/>
      <c r="F1" s="45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46" t="s">
        <v>0</v>
      </c>
      <c r="B2" s="47"/>
      <c r="C2" s="47"/>
      <c r="D2" s="47"/>
      <c r="E2" s="47"/>
      <c r="F2" s="47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52" t="s">
        <v>1</v>
      </c>
      <c r="B3" s="54" t="s">
        <v>2</v>
      </c>
      <c r="C3" s="48" t="s">
        <v>95</v>
      </c>
      <c r="D3" s="48" t="s">
        <v>97</v>
      </c>
      <c r="E3" s="48" t="s">
        <v>96</v>
      </c>
      <c r="F3" s="48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53"/>
      <c r="B4" s="55"/>
      <c r="C4" s="49"/>
      <c r="D4" s="49"/>
      <c r="E4" s="49"/>
      <c r="F4" s="49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2">
        <v>1</v>
      </c>
      <c r="B5" s="6">
        <v>2</v>
      </c>
      <c r="C5" s="18">
        <v>3</v>
      </c>
      <c r="D5" s="18">
        <v>4</v>
      </c>
      <c r="E5" s="18">
        <v>5</v>
      </c>
      <c r="F5" s="18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3" t="s">
        <v>4</v>
      </c>
      <c r="B6" s="11" t="s">
        <v>5</v>
      </c>
      <c r="C6" s="19">
        <f>C7+C8+C9</f>
        <v>200128891.09</v>
      </c>
      <c r="D6" s="19">
        <f>D7+D8+D9</f>
        <v>215249507.75999999</v>
      </c>
      <c r="E6" s="20">
        <f>E7+E8+E9</f>
        <v>15120616.669999996</v>
      </c>
      <c r="F6" s="20">
        <f t="shared" ref="F6:F53" ca="1" si="0">IF(INDIRECT("R[0]C[-3]", FALSE)&lt;&gt;0,INDIRECT("R[0]C[-2]", FALSE)*100/INDIRECT("R[0]C[-3]", FALSE),"")</f>
        <v>107.55543919103619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4" t="s">
        <v>6</v>
      </c>
      <c r="B7" s="7" t="s">
        <v>7</v>
      </c>
      <c r="C7" s="22">
        <v>188983903.53999999</v>
      </c>
      <c r="D7" s="28">
        <v>202408221.22999999</v>
      </c>
      <c r="E7" s="23">
        <f>D7-C7</f>
        <v>13424317.689999998</v>
      </c>
      <c r="F7" s="23">
        <f>D7/C7*100</f>
        <v>107.10341856557039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4" t="s">
        <v>8</v>
      </c>
      <c r="B8" s="7" t="s">
        <v>9</v>
      </c>
      <c r="C8" s="22">
        <v>1220936.83</v>
      </c>
      <c r="D8" s="28">
        <v>1410937.99</v>
      </c>
      <c r="E8" s="23">
        <f t="shared" ref="E8:E9" si="1">D8-C8</f>
        <v>190001.15999999992</v>
      </c>
      <c r="F8" s="23">
        <f t="shared" ref="F8:F12" si="2">D8/C8*100</f>
        <v>115.56191568076457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4" t="s">
        <v>10</v>
      </c>
      <c r="B9" s="7" t="s">
        <v>11</v>
      </c>
      <c r="C9" s="22">
        <v>9924050.7200000007</v>
      </c>
      <c r="D9" s="28">
        <v>11430348.539999999</v>
      </c>
      <c r="E9" s="23">
        <f t="shared" si="1"/>
        <v>1506297.8199999984</v>
      </c>
      <c r="F9" s="23">
        <f t="shared" si="2"/>
        <v>115.1782559611908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3" t="s">
        <v>12</v>
      </c>
      <c r="B10" s="11" t="s">
        <v>13</v>
      </c>
      <c r="C10" s="19">
        <f>C11+C12</f>
        <v>15316656.809999999</v>
      </c>
      <c r="D10" s="19">
        <f>D11+D12+D13</f>
        <v>15727065.799999999</v>
      </c>
      <c r="E10" s="19">
        <f t="shared" ref="E10:F10" si="3">E11+E12+E13</f>
        <v>410408.98999999929</v>
      </c>
      <c r="F10" s="19">
        <f t="shared" si="3"/>
        <v>205.83537470756872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4" t="s">
        <v>14</v>
      </c>
      <c r="B11" s="7" t="s">
        <v>15</v>
      </c>
      <c r="C11" s="22">
        <v>10931710.449999999</v>
      </c>
      <c r="D11" s="28">
        <v>10857456.529999999</v>
      </c>
      <c r="E11" s="23">
        <f>D11-C11</f>
        <v>-74253.919999999925</v>
      </c>
      <c r="F11" s="23">
        <f t="shared" si="2"/>
        <v>99.320747468206122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4" t="s">
        <v>16</v>
      </c>
      <c r="B12" s="7" t="s">
        <v>17</v>
      </c>
      <c r="C12" s="22">
        <v>4384946.3600000003</v>
      </c>
      <c r="D12" s="28">
        <v>4670609.2699999996</v>
      </c>
      <c r="E12" s="23">
        <f>D12-C12</f>
        <v>285662.90999999922</v>
      </c>
      <c r="F12" s="23">
        <f t="shared" si="2"/>
        <v>106.5146272393626</v>
      </c>
      <c r="G12" s="5"/>
      <c r="H12" s="2"/>
      <c r="I12" s="2"/>
      <c r="J12" s="2"/>
      <c r="K12" s="2"/>
      <c r="L12" s="2"/>
      <c r="M12" s="2"/>
      <c r="N12" s="2"/>
    </row>
    <row r="13" spans="1:14" s="35" customFormat="1" ht="40.5" customHeight="1" outlineLevel="1" x14ac:dyDescent="0.25">
      <c r="A13" s="29">
        <v>7130000000</v>
      </c>
      <c r="B13" s="30" t="s">
        <v>98</v>
      </c>
      <c r="C13" s="31">
        <v>0</v>
      </c>
      <c r="D13" s="36">
        <v>199000</v>
      </c>
      <c r="E13" s="32">
        <f>D13-C13</f>
        <v>199000</v>
      </c>
      <c r="F13" s="32"/>
      <c r="G13" s="33"/>
      <c r="H13" s="34"/>
      <c r="I13" s="34"/>
      <c r="J13" s="34"/>
      <c r="K13" s="34"/>
      <c r="L13" s="34"/>
      <c r="M13" s="34"/>
      <c r="N13" s="34"/>
    </row>
    <row r="14" spans="1:14" ht="27" customHeight="1" x14ac:dyDescent="0.25">
      <c r="A14" s="13" t="s">
        <v>18</v>
      </c>
      <c r="B14" s="11" t="s">
        <v>19</v>
      </c>
      <c r="C14" s="19">
        <f>C15</f>
        <v>3164790</v>
      </c>
      <c r="D14" s="19">
        <f>D15</f>
        <v>3513926.32</v>
      </c>
      <c r="E14" s="20">
        <f>E15</f>
        <v>349136.31999999983</v>
      </c>
      <c r="F14" s="20">
        <f t="shared" ca="1" si="0"/>
        <v>111.0318953232284</v>
      </c>
      <c r="G14" s="5"/>
      <c r="H14" s="2"/>
      <c r="I14" s="2"/>
      <c r="J14" s="2"/>
      <c r="K14" s="2"/>
      <c r="L14" s="2"/>
      <c r="M14" s="2"/>
      <c r="N14" s="2"/>
    </row>
    <row r="15" spans="1:14" ht="27" customHeight="1" outlineLevel="1" x14ac:dyDescent="0.25">
      <c r="A15" s="14" t="s">
        <v>20</v>
      </c>
      <c r="B15" s="7" t="s">
        <v>21</v>
      </c>
      <c r="C15" s="22">
        <v>3164790</v>
      </c>
      <c r="D15" s="28">
        <v>3513926.32</v>
      </c>
      <c r="E15" s="23">
        <f>D15-C15</f>
        <v>349136.31999999983</v>
      </c>
      <c r="F15" s="23">
        <f t="shared" ca="1" si="0"/>
        <v>111.0318953232284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3" t="s">
        <v>22</v>
      </c>
      <c r="B16" s="11" t="s">
        <v>23</v>
      </c>
      <c r="C16" s="19">
        <f>C17</f>
        <v>32976233.109999999</v>
      </c>
      <c r="D16" s="19">
        <f>D17</f>
        <v>30227005.600000001</v>
      </c>
      <c r="E16" s="20">
        <f>E17</f>
        <v>-2749227.5099999979</v>
      </c>
      <c r="F16" s="20">
        <f t="shared" ca="1" si="0"/>
        <v>91.663003167070954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outlineLevel="1" x14ac:dyDescent="0.25">
      <c r="A17" s="14" t="s">
        <v>24</v>
      </c>
      <c r="B17" s="7" t="s">
        <v>25</v>
      </c>
      <c r="C17" s="22">
        <v>32976233.109999999</v>
      </c>
      <c r="D17" s="28">
        <v>30227005.600000001</v>
      </c>
      <c r="E17" s="23">
        <f>D17-C17</f>
        <v>-2749227.5099999979</v>
      </c>
      <c r="F17" s="23">
        <f t="shared" ca="1" si="0"/>
        <v>91.663003167070954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3" t="s">
        <v>26</v>
      </c>
      <c r="B18" s="11" t="s">
        <v>27</v>
      </c>
      <c r="C18" s="19">
        <f>C19</f>
        <v>22977264.98</v>
      </c>
      <c r="D18" s="19">
        <f>D19</f>
        <v>23002845.530000001</v>
      </c>
      <c r="E18" s="20">
        <f>E19</f>
        <v>25580.550000000745</v>
      </c>
      <c r="F18" s="20">
        <f t="shared" ca="1" si="0"/>
        <v>100.11132982982207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4" t="s">
        <v>28</v>
      </c>
      <c r="B19" s="7" t="s">
        <v>29</v>
      </c>
      <c r="C19" s="22">
        <v>22977264.98</v>
      </c>
      <c r="D19" s="28">
        <v>23002845.530000001</v>
      </c>
      <c r="E19" s="23">
        <f>D19-C19</f>
        <v>25580.550000000745</v>
      </c>
      <c r="F19" s="23">
        <f t="shared" ca="1" si="0"/>
        <v>100.11132982982207</v>
      </c>
      <c r="G19" s="5"/>
      <c r="H19" s="2"/>
      <c r="I19" s="2"/>
      <c r="J19" s="2"/>
      <c r="K19" s="2"/>
      <c r="L19" s="2"/>
      <c r="M19" s="2"/>
      <c r="N19" s="2"/>
    </row>
    <row r="20" spans="1:14" ht="40.5" customHeight="1" x14ac:dyDescent="0.25">
      <c r="A20" s="13" t="s">
        <v>30</v>
      </c>
      <c r="B20" s="11" t="s">
        <v>31</v>
      </c>
      <c r="C20" s="19">
        <f>C21+C22+C23+C24</f>
        <v>67911320.010000005</v>
      </c>
      <c r="D20" s="19">
        <f>D21+D22+D23+D24</f>
        <v>73399399.650000006</v>
      </c>
      <c r="E20" s="20">
        <f>E21+E22+E23+E24</f>
        <v>5488079.6399999931</v>
      </c>
      <c r="F20" s="20">
        <f t="shared" ca="1" si="0"/>
        <v>108.08124424498284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4" t="s">
        <v>32</v>
      </c>
      <c r="B21" s="7" t="s">
        <v>33</v>
      </c>
      <c r="C21" s="22">
        <v>3162210.91</v>
      </c>
      <c r="D21" s="28">
        <v>5612990.3600000003</v>
      </c>
      <c r="E21" s="23">
        <f>D21-C21</f>
        <v>2450779.4500000002</v>
      </c>
      <c r="F21" s="23">
        <f t="shared" ca="1" si="0"/>
        <v>177.50208698128867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4" t="s">
        <v>34</v>
      </c>
      <c r="B22" s="7" t="s">
        <v>35</v>
      </c>
      <c r="C22" s="22">
        <v>5379827</v>
      </c>
      <c r="D22" s="28">
        <v>5809086.8099999996</v>
      </c>
      <c r="E22" s="23">
        <f t="shared" ref="E22:E24" si="4">D22-C22</f>
        <v>429259.80999999959</v>
      </c>
      <c r="F22" s="23">
        <f t="shared" ca="1" si="0"/>
        <v>107.97906345315565</v>
      </c>
      <c r="G22" s="5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4" t="s">
        <v>36</v>
      </c>
      <c r="B23" s="7" t="s">
        <v>37</v>
      </c>
      <c r="C23" s="22">
        <v>13471119.08</v>
      </c>
      <c r="D23" s="28">
        <v>11129058.289999999</v>
      </c>
      <c r="E23" s="23">
        <f t="shared" si="4"/>
        <v>-2342060.790000001</v>
      </c>
      <c r="F23" s="23">
        <f t="shared" ca="1" si="0"/>
        <v>82.614207653489174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outlineLevel="1" x14ac:dyDescent="0.25">
      <c r="A24" s="14" t="s">
        <v>38</v>
      </c>
      <c r="B24" s="7" t="s">
        <v>39</v>
      </c>
      <c r="C24" s="22">
        <v>45898163.020000003</v>
      </c>
      <c r="D24" s="28">
        <v>50848264.189999998</v>
      </c>
      <c r="E24" s="23">
        <f t="shared" si="4"/>
        <v>4950101.1699999943</v>
      </c>
      <c r="F24" s="23">
        <f t="shared" ca="1" si="0"/>
        <v>110.78496576833152</v>
      </c>
      <c r="G24" s="5"/>
      <c r="H24" s="2"/>
      <c r="I24" s="2"/>
      <c r="J24" s="2"/>
      <c r="K24" s="2"/>
      <c r="L24" s="2"/>
      <c r="M24" s="2"/>
      <c r="N24" s="2"/>
    </row>
    <row r="25" spans="1:14" ht="40.5" customHeight="1" x14ac:dyDescent="0.25">
      <c r="A25" s="13" t="s">
        <v>40</v>
      </c>
      <c r="B25" s="11" t="s">
        <v>41</v>
      </c>
      <c r="C25" s="19">
        <f>C26+C27+C28</f>
        <v>15535298.68</v>
      </c>
      <c r="D25" s="19">
        <f>D26+D27+D28</f>
        <v>18109890.420000002</v>
      </c>
      <c r="E25" s="20">
        <f>E26+E27+E28</f>
        <v>2574591.7400000012</v>
      </c>
      <c r="F25" s="20">
        <f t="shared" ca="1" si="0"/>
        <v>116.57252810539464</v>
      </c>
      <c r="G25" s="5"/>
      <c r="H25" s="2"/>
      <c r="I25" s="2"/>
      <c r="J25" s="2"/>
      <c r="K25" s="2"/>
      <c r="L25" s="2"/>
      <c r="M25" s="2"/>
      <c r="N25" s="2"/>
    </row>
    <row r="26" spans="1:14" ht="54" customHeight="1" outlineLevel="1" x14ac:dyDescent="0.25">
      <c r="A26" s="14" t="s">
        <v>42</v>
      </c>
      <c r="B26" s="7" t="s">
        <v>43</v>
      </c>
      <c r="C26" s="22">
        <v>15288900.68</v>
      </c>
      <c r="D26" s="28">
        <v>17949708.870000001</v>
      </c>
      <c r="E26" s="23">
        <f>D26-C26</f>
        <v>2660808.1900000013</v>
      </c>
      <c r="F26" s="23">
        <f t="shared" ca="1" si="0"/>
        <v>117.40352851844152</v>
      </c>
      <c r="G26" s="5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14" t="s">
        <v>44</v>
      </c>
      <c r="B27" s="7" t="s">
        <v>45</v>
      </c>
      <c r="C27" s="22">
        <v>1000</v>
      </c>
      <c r="D27" s="28">
        <v>1000</v>
      </c>
      <c r="E27" s="23">
        <f t="shared" ref="E27:E28" si="5">D27-C27</f>
        <v>0</v>
      </c>
      <c r="F27" s="23">
        <f t="shared" ca="1" si="0"/>
        <v>100</v>
      </c>
      <c r="G27" s="5"/>
      <c r="H27" s="2"/>
      <c r="I27" s="2"/>
      <c r="J27" s="2"/>
      <c r="K27" s="2"/>
      <c r="L27" s="2"/>
      <c r="M27" s="2"/>
      <c r="N27" s="2"/>
    </row>
    <row r="28" spans="1:14" ht="40.5" customHeight="1" outlineLevel="1" x14ac:dyDescent="0.25">
      <c r="A28" s="14" t="s">
        <v>46</v>
      </c>
      <c r="B28" s="7" t="s">
        <v>47</v>
      </c>
      <c r="C28" s="22">
        <v>245398</v>
      </c>
      <c r="D28" s="28">
        <v>159181.54999999999</v>
      </c>
      <c r="E28" s="23">
        <f t="shared" si="5"/>
        <v>-86216.450000000012</v>
      </c>
      <c r="F28" s="23">
        <f t="shared" ca="1" si="0"/>
        <v>64.866685955060746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x14ac:dyDescent="0.25">
      <c r="A29" s="13" t="s">
        <v>48</v>
      </c>
      <c r="B29" s="11" t="s">
        <v>49</v>
      </c>
      <c r="C29" s="19">
        <f>C30</f>
        <v>125529</v>
      </c>
      <c r="D29" s="19">
        <f>D30</f>
        <v>172295.4</v>
      </c>
      <c r="E29" s="20">
        <f>E30</f>
        <v>46766.399999999994</v>
      </c>
      <c r="F29" s="20">
        <f t="shared" ca="1" si="0"/>
        <v>137.25545491480057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4" t="s">
        <v>50</v>
      </c>
      <c r="B30" s="7" t="s">
        <v>51</v>
      </c>
      <c r="C30" s="22">
        <v>125529</v>
      </c>
      <c r="D30" s="28">
        <v>172295.4</v>
      </c>
      <c r="E30" s="23">
        <f>D30-C30</f>
        <v>46766.399999999994</v>
      </c>
      <c r="F30" s="23">
        <f t="shared" ca="1" si="0"/>
        <v>137.25545491480057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13" t="s">
        <v>52</v>
      </c>
      <c r="B31" s="11" t="s">
        <v>53</v>
      </c>
      <c r="C31" s="19">
        <f>C32+C33</f>
        <v>10579280</v>
      </c>
      <c r="D31" s="41">
        <f>D32+D33</f>
        <v>39894495.809999995</v>
      </c>
      <c r="E31" s="42">
        <f>E32+E33</f>
        <v>29315215.809999999</v>
      </c>
      <c r="F31" s="20">
        <f t="shared" ca="1" si="0"/>
        <v>377.10029236394155</v>
      </c>
      <c r="G31" s="5"/>
      <c r="H31" s="2"/>
      <c r="I31" s="2"/>
      <c r="J31" s="2"/>
      <c r="K31" s="2"/>
      <c r="L31" s="2"/>
      <c r="M31" s="2"/>
      <c r="N31" s="2"/>
    </row>
    <row r="32" spans="1:14" ht="27" customHeight="1" outlineLevel="1" x14ac:dyDescent="0.25">
      <c r="A32" s="14" t="s">
        <v>54</v>
      </c>
      <c r="B32" s="7" t="s">
        <v>55</v>
      </c>
      <c r="C32" s="39">
        <v>10118660</v>
      </c>
      <c r="D32" s="43">
        <v>39471665.259999998</v>
      </c>
      <c r="E32" s="43">
        <f>D32-C32</f>
        <v>29353005.259999998</v>
      </c>
      <c r="F32" s="40">
        <f t="shared" ca="1" si="0"/>
        <v>390.08786993534716</v>
      </c>
      <c r="G32" s="5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14" t="s">
        <v>56</v>
      </c>
      <c r="B33" s="7" t="s">
        <v>57</v>
      </c>
      <c r="C33" s="39">
        <v>460620</v>
      </c>
      <c r="D33" s="43">
        <v>422830.55</v>
      </c>
      <c r="E33" s="43">
        <f>D33-C33</f>
        <v>-37789.450000000012</v>
      </c>
      <c r="F33" s="40">
        <f t="shared" ca="1" si="0"/>
        <v>91.795959793322041</v>
      </c>
      <c r="G33" s="5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13" t="s">
        <v>58</v>
      </c>
      <c r="B34" s="11" t="s">
        <v>59</v>
      </c>
      <c r="C34" s="19">
        <f>C35+C36</f>
        <v>2946800</v>
      </c>
      <c r="D34" s="37">
        <f>D35+D36</f>
        <v>4168327.67</v>
      </c>
      <c r="E34" s="38">
        <f>E35+E36</f>
        <v>1221527.67</v>
      </c>
      <c r="F34" s="20">
        <f t="shared" ca="1" si="0"/>
        <v>141.45268324962672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4" t="s">
        <v>60</v>
      </c>
      <c r="B35" s="7" t="s">
        <v>61</v>
      </c>
      <c r="C35" s="21">
        <v>2287900</v>
      </c>
      <c r="D35" s="28">
        <v>3595072.57</v>
      </c>
      <c r="E35" s="23">
        <f>D35-C35</f>
        <v>1307172.5699999998</v>
      </c>
      <c r="F35" s="23">
        <f t="shared" ca="1" si="0"/>
        <v>157.13416539184405</v>
      </c>
      <c r="G35" s="5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4" t="s">
        <v>62</v>
      </c>
      <c r="B36" s="7" t="s">
        <v>63</v>
      </c>
      <c r="C36" s="21">
        <v>658900</v>
      </c>
      <c r="D36" s="28">
        <v>573255.1</v>
      </c>
      <c r="E36" s="23">
        <f>D36-C36</f>
        <v>-85644.900000000023</v>
      </c>
      <c r="F36" s="23">
        <f t="shared" ca="1" si="0"/>
        <v>87.00183639398999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x14ac:dyDescent="0.25">
      <c r="A37" s="13" t="s">
        <v>64</v>
      </c>
      <c r="B37" s="11" t="s">
        <v>65</v>
      </c>
      <c r="C37" s="19">
        <f>C38</f>
        <v>13390</v>
      </c>
      <c r="D37" s="19">
        <f>D38+D39</f>
        <v>18423</v>
      </c>
      <c r="E37" s="20">
        <f>E38+E39</f>
        <v>5033</v>
      </c>
      <c r="F37" s="20">
        <f t="shared" ca="1" si="0"/>
        <v>137.58775205377148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14" t="s">
        <v>66</v>
      </c>
      <c r="B38" s="7" t="s">
        <v>67</v>
      </c>
      <c r="C38" s="22">
        <v>13390</v>
      </c>
      <c r="D38" s="28">
        <v>13423</v>
      </c>
      <c r="E38" s="23">
        <f>D38-C38</f>
        <v>33</v>
      </c>
      <c r="F38" s="23">
        <f t="shared" ca="1" si="0"/>
        <v>100.24645257654966</v>
      </c>
      <c r="G38" s="5"/>
      <c r="H38" s="2"/>
      <c r="I38" s="2"/>
      <c r="J38" s="2"/>
      <c r="K38" s="2"/>
      <c r="L38" s="2"/>
      <c r="M38" s="2"/>
      <c r="N38" s="2"/>
    </row>
    <row r="39" spans="1:14" ht="38.25" customHeight="1" outlineLevel="1" x14ac:dyDescent="0.25">
      <c r="A39" s="14" t="s">
        <v>99</v>
      </c>
      <c r="B39" s="7" t="s">
        <v>100</v>
      </c>
      <c r="C39" s="22">
        <v>0</v>
      </c>
      <c r="D39" s="28">
        <v>5000</v>
      </c>
      <c r="E39" s="23">
        <f>D39-C39</f>
        <v>5000</v>
      </c>
      <c r="F39" s="23" t="str">
        <f t="shared" ca="1" si="0"/>
        <v/>
      </c>
      <c r="G39" s="5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3" t="s">
        <v>68</v>
      </c>
      <c r="B40" s="11" t="s">
        <v>69</v>
      </c>
      <c r="C40" s="19">
        <f>C41+C42</f>
        <v>10366431.289999999</v>
      </c>
      <c r="D40" s="19">
        <f>D41+D42</f>
        <v>11712282.469999999</v>
      </c>
      <c r="E40" s="20">
        <f>E41+E42</f>
        <v>1345851.1799999997</v>
      </c>
      <c r="F40" s="20">
        <f t="shared" ca="1" si="0"/>
        <v>112.98278204282586</v>
      </c>
      <c r="G40" s="5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14" t="s">
        <v>70</v>
      </c>
      <c r="B41" s="7" t="s">
        <v>71</v>
      </c>
      <c r="C41" s="22">
        <v>4592586.8499999996</v>
      </c>
      <c r="D41" s="28">
        <v>4867366.59</v>
      </c>
      <c r="E41" s="23">
        <f>D41-C41</f>
        <v>274779.74000000022</v>
      </c>
      <c r="F41" s="23">
        <f t="shared" ca="1" si="0"/>
        <v>105.98311472324144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4" t="s">
        <v>72</v>
      </c>
      <c r="B42" s="7" t="s">
        <v>73</v>
      </c>
      <c r="C42" s="22">
        <v>5773844.4400000004</v>
      </c>
      <c r="D42" s="28">
        <v>6844915.8799999999</v>
      </c>
      <c r="E42" s="23">
        <f>D42-C42</f>
        <v>1071071.4399999995</v>
      </c>
      <c r="F42" s="23">
        <f t="shared" ca="1" si="0"/>
        <v>118.55040348125485</v>
      </c>
      <c r="G42" s="5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3" t="s">
        <v>74</v>
      </c>
      <c r="B43" s="11" t="s">
        <v>75</v>
      </c>
      <c r="C43" s="19">
        <f>C44+C45</f>
        <v>7591978.8300000001</v>
      </c>
      <c r="D43" s="19">
        <f>D44+D45</f>
        <v>7333606.4900000002</v>
      </c>
      <c r="E43" s="20">
        <f>E44+E45</f>
        <v>-258372.33999999985</v>
      </c>
      <c r="F43" s="20">
        <f t="shared" ca="1" si="0"/>
        <v>96.596772122453345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14" t="s">
        <v>76</v>
      </c>
      <c r="B44" s="7" t="s">
        <v>77</v>
      </c>
      <c r="C44" s="22">
        <v>373128</v>
      </c>
      <c r="D44" s="28">
        <v>374160</v>
      </c>
      <c r="E44" s="23">
        <f>D44-C44</f>
        <v>1032</v>
      </c>
      <c r="F44" s="23">
        <f t="shared" ca="1" si="0"/>
        <v>100.27658069080852</v>
      </c>
      <c r="G44" s="5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14" t="s">
        <v>78</v>
      </c>
      <c r="B45" s="7" t="s">
        <v>79</v>
      </c>
      <c r="C45" s="22">
        <v>7218850.8300000001</v>
      </c>
      <c r="D45" s="28">
        <v>6959446.4900000002</v>
      </c>
      <c r="E45" s="23">
        <f>D45-C45</f>
        <v>-259404.33999999985</v>
      </c>
      <c r="F45" s="23">
        <f t="shared" ca="1" si="0"/>
        <v>96.406570157649313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3" t="s">
        <v>80</v>
      </c>
      <c r="B46" s="11" t="s">
        <v>81</v>
      </c>
      <c r="C46" s="19">
        <f>C47+C48+C49+C50</f>
        <v>50797497.159999996</v>
      </c>
      <c r="D46" s="19">
        <f>D47+D48+D49+D50</f>
        <v>53094076.730000004</v>
      </c>
      <c r="E46" s="20">
        <f>E47+E48+E49+E50</f>
        <v>2296579.570000005</v>
      </c>
      <c r="F46" s="20">
        <f t="shared" ca="1" si="0"/>
        <v>104.52104867050107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4" t="s">
        <v>82</v>
      </c>
      <c r="B47" s="7" t="s">
        <v>83</v>
      </c>
      <c r="C47" s="22">
        <v>234719.53</v>
      </c>
      <c r="D47" s="22">
        <v>0</v>
      </c>
      <c r="E47" s="23">
        <f>D47-C47</f>
        <v>-234719.53</v>
      </c>
      <c r="F47" s="23">
        <f t="shared" ca="1" si="0"/>
        <v>0</v>
      </c>
      <c r="G47" s="5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4" t="s">
        <v>84</v>
      </c>
      <c r="B48" s="7" t="s">
        <v>85</v>
      </c>
      <c r="C48" s="22">
        <v>576157.54</v>
      </c>
      <c r="D48" s="28">
        <v>475699.52</v>
      </c>
      <c r="E48" s="23">
        <f t="shared" ref="E48:E50" si="6">D48-C48</f>
        <v>-100458.02000000002</v>
      </c>
      <c r="F48" s="23">
        <f t="shared" ca="1" si="0"/>
        <v>82.564140356472635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4" t="s">
        <v>86</v>
      </c>
      <c r="B49" s="7" t="s">
        <v>87</v>
      </c>
      <c r="C49" s="22">
        <v>34592149.299999997</v>
      </c>
      <c r="D49" s="28">
        <v>36161981.530000001</v>
      </c>
      <c r="E49" s="23">
        <f t="shared" si="6"/>
        <v>1569832.2300000042</v>
      </c>
      <c r="F49" s="23">
        <f t="shared" ca="1" si="0"/>
        <v>104.53811706345752</v>
      </c>
      <c r="G49" s="5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14" t="s">
        <v>88</v>
      </c>
      <c r="B50" s="7" t="s">
        <v>89</v>
      </c>
      <c r="C50" s="22">
        <v>15394470.789999999</v>
      </c>
      <c r="D50" s="28">
        <v>16456395.68</v>
      </c>
      <c r="E50" s="23">
        <f t="shared" si="6"/>
        <v>1061924.8900000006</v>
      </c>
      <c r="F50" s="23">
        <f t="shared" ca="1" si="0"/>
        <v>106.89809285740313</v>
      </c>
      <c r="G50" s="5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3" t="s">
        <v>90</v>
      </c>
      <c r="B51" s="11" t="s">
        <v>91</v>
      </c>
      <c r="C51" s="19">
        <f>C52</f>
        <v>6631963.9500000002</v>
      </c>
      <c r="D51" s="19">
        <f>D52</f>
        <v>6437751.7300000004</v>
      </c>
      <c r="E51" s="20">
        <f>E52</f>
        <v>-194212.21999999974</v>
      </c>
      <c r="F51" s="20">
        <f t="shared" ca="1" si="0"/>
        <v>97.071573044361912</v>
      </c>
      <c r="G51" s="5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14" t="s">
        <v>92</v>
      </c>
      <c r="B52" s="7" t="s">
        <v>93</v>
      </c>
      <c r="C52" s="22">
        <v>6631963.9500000002</v>
      </c>
      <c r="D52" s="28">
        <v>6437751.7300000004</v>
      </c>
      <c r="E52" s="23">
        <f>D52-C52</f>
        <v>-194212.21999999974</v>
      </c>
      <c r="F52" s="23">
        <f t="shared" ca="1" si="0"/>
        <v>97.071573044361912</v>
      </c>
      <c r="G52" s="5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5" t="s">
        <v>94</v>
      </c>
      <c r="B53" s="8"/>
      <c r="C53" s="24">
        <f>C6+C10+C14+C16+C18+C20+C25+C29+C31+C34+C37+C40+C43+C46+C51</f>
        <v>447063324.91000003</v>
      </c>
      <c r="D53" s="24">
        <f>D6+D10+D14+D16+D18+D20+D25+D29+D31+D34+D37+D40+D43+D46+D51</f>
        <v>502060900.38</v>
      </c>
      <c r="E53" s="25">
        <f>E6+E10+E14+E16+E18+E20+E25+E29+E31+E34+E37+E40+E43+E46+E51</f>
        <v>54997575.469999999</v>
      </c>
      <c r="F53" s="25">
        <f t="shared" ca="1" si="0"/>
        <v>112.30196538288435</v>
      </c>
      <c r="G53" s="5"/>
      <c r="H53" s="2"/>
      <c r="I53" s="2"/>
      <c r="J53" s="2"/>
      <c r="K53" s="2"/>
      <c r="L53" s="2"/>
      <c r="M53" s="2"/>
    </row>
    <row r="54" spans="1:14" ht="12.75" customHeight="1" x14ac:dyDescent="0.25">
      <c r="A54" s="16"/>
      <c r="B54" s="9"/>
      <c r="C54" s="26"/>
      <c r="D54" s="26"/>
      <c r="E54" s="56"/>
      <c r="F54" s="26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50"/>
      <c r="B55" s="50"/>
      <c r="C55" s="51"/>
      <c r="H55" s="10"/>
      <c r="I55" s="2"/>
      <c r="J55" s="2"/>
      <c r="K55" s="2"/>
      <c r="L55" s="2"/>
      <c r="M55" s="2"/>
    </row>
  </sheetData>
  <mergeCells count="9">
    <mergeCell ref="A1:F1"/>
    <mergeCell ref="A2:F2"/>
    <mergeCell ref="F3:F4"/>
    <mergeCell ref="A55:C55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2020-02-14T12:32:03Z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