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ОТЧЕТЫ\Оценка уровня открытости бюджетных данных 2015-2019 год\рабочие формы\2019\4 кв\"/>
    </mc:Choice>
  </mc:AlternateContent>
  <bookViews>
    <workbookView xWindow="0" yWindow="0" windowWidth="21570" windowHeight="7710"/>
  </bookViews>
  <sheets>
    <sheet name="Документ" sheetId="1" r:id="rId1"/>
  </sheets>
  <definedNames>
    <definedName name="_xlnm._FilterDatabase" localSheetId="0" hidden="1">Документ!$A$5:$N$5</definedName>
    <definedName name="_xlnm.Print_Titles" localSheetId="0">Документ!$3:$5</definedName>
  </definedNames>
  <calcPr calcId="152511" iterate="1"/>
</workbook>
</file>

<file path=xl/calcChain.xml><?xml version="1.0" encoding="utf-8"?>
<calcChain xmlns="http://schemas.openxmlformats.org/spreadsheetml/2006/main">
  <c r="E37" i="1" l="1"/>
  <c r="E33" i="1"/>
  <c r="E32" i="1"/>
  <c r="E10" i="1" l="1"/>
  <c r="F10" i="1"/>
  <c r="D10" i="1"/>
  <c r="D37" i="1"/>
  <c r="E39" i="1"/>
  <c r="F12" i="1"/>
  <c r="F11" i="1"/>
  <c r="F8" i="1"/>
  <c r="F9" i="1"/>
  <c r="F7" i="1"/>
  <c r="E13" i="1"/>
  <c r="C51" i="1"/>
  <c r="C46" i="1"/>
  <c r="C43" i="1"/>
  <c r="C40" i="1"/>
  <c r="C37" i="1"/>
  <c r="C34" i="1"/>
  <c r="C31" i="1"/>
  <c r="C29" i="1"/>
  <c r="C25" i="1"/>
  <c r="C20" i="1"/>
  <c r="C18" i="1"/>
  <c r="C16" i="1"/>
  <c r="C14" i="1"/>
  <c r="C10" i="1"/>
  <c r="C6" i="1"/>
  <c r="C53" i="1" s="1"/>
  <c r="F39" i="1"/>
  <c r="D29" i="1" l="1"/>
  <c r="D51" i="1" l="1"/>
  <c r="D46" i="1"/>
  <c r="D43" i="1"/>
  <c r="D40" i="1"/>
  <c r="D34" i="1"/>
  <c r="D31" i="1"/>
  <c r="D53" i="1" s="1"/>
  <c r="D25" i="1"/>
  <c r="D20" i="1"/>
  <c r="D18" i="1"/>
  <c r="D16" i="1"/>
  <c r="D14" i="1"/>
  <c r="D6" i="1"/>
  <c r="E52" i="1" l="1"/>
  <c r="E51" i="1" s="1"/>
  <c r="E48" i="1"/>
  <c r="E49" i="1"/>
  <c r="E50" i="1"/>
  <c r="E47" i="1"/>
  <c r="E45" i="1"/>
  <c r="E44" i="1"/>
  <c r="E42" i="1"/>
  <c r="E41" i="1"/>
  <c r="E38" i="1"/>
  <c r="E36" i="1"/>
  <c r="E35" i="1"/>
  <c r="E30" i="1"/>
  <c r="E29" i="1" s="1"/>
  <c r="E27" i="1"/>
  <c r="E28" i="1"/>
  <c r="E26" i="1"/>
  <c r="E22" i="1"/>
  <c r="E23" i="1"/>
  <c r="E24" i="1"/>
  <c r="E21" i="1"/>
  <c r="E19" i="1"/>
  <c r="E18" i="1" s="1"/>
  <c r="E17" i="1"/>
  <c r="E16" i="1" s="1"/>
  <c r="E15" i="1"/>
  <c r="E14" i="1" s="1"/>
  <c r="E12" i="1"/>
  <c r="E11" i="1"/>
  <c r="E8" i="1"/>
  <c r="E9" i="1"/>
  <c r="E7" i="1"/>
  <c r="F33" i="1"/>
  <c r="F38" i="1"/>
  <c r="F36" i="1"/>
  <c r="F17" i="1"/>
  <c r="F41" i="1"/>
  <c r="F45" i="1"/>
  <c r="F25" i="1"/>
  <c r="F29" i="1"/>
  <c r="F47" i="1"/>
  <c r="F32" i="1"/>
  <c r="F19" i="1"/>
  <c r="F48" i="1"/>
  <c r="F46" i="1"/>
  <c r="F35" i="1"/>
  <c r="F44" i="1"/>
  <c r="F43" i="1"/>
  <c r="F28" i="1"/>
  <c r="F21" i="1"/>
  <c r="F30" i="1"/>
  <c r="F14" i="1"/>
  <c r="F40" i="1"/>
  <c r="F22" i="1"/>
  <c r="F20" i="1"/>
  <c r="F42" i="1"/>
  <c r="F34" i="1"/>
  <c r="F18" i="1"/>
  <c r="F49" i="1"/>
  <c r="F31" i="1"/>
  <c r="F51" i="1"/>
  <c r="F50" i="1"/>
  <c r="F6" i="1"/>
  <c r="F23" i="1"/>
  <c r="F26" i="1"/>
  <c r="F37" i="1"/>
  <c r="F27" i="1"/>
  <c r="F52" i="1"/>
  <c r="F15" i="1"/>
  <c r="F24" i="1"/>
  <c r="F16" i="1"/>
  <c r="E40" i="1" l="1"/>
  <c r="E43" i="1"/>
  <c r="E34" i="1"/>
  <c r="E31" i="1"/>
  <c r="E46" i="1"/>
  <c r="E6" i="1"/>
  <c r="E25" i="1"/>
  <c r="E20" i="1"/>
  <c r="F53" i="1"/>
  <c r="E53" i="1" l="1"/>
</calcChain>
</file>

<file path=xl/sharedStrings.xml><?xml version="1.0" encoding="utf-8"?>
<sst xmlns="http://schemas.openxmlformats.org/spreadsheetml/2006/main" count="102" uniqueCount="102">
  <si>
    <t>(рублей)</t>
  </si>
  <si>
    <t>Код по бюджетной классификации</t>
  </si>
  <si>
    <t>Наименование программы, подпрограммы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</si>
  <si>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</si>
  <si>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</si>
  <si>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</si>
  <si>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</si>
  <si>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</si>
  <si>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</si>
  <si>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</si>
  <si>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</si>
  <si>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</si>
  <si>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</si>
  <si>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</si>
  <si>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</si>
  <si>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</si>
  <si>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</si>
  <si>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</si>
  <si>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</si>
  <si>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</si>
  <si>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</si>
  <si>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</si>
  <si>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</si>
  <si>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</si>
  <si>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</si>
  <si>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</si>
  <si>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</si>
  <si>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</si>
  <si>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</si>
  <si>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</si>
  <si>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</si>
  <si>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</si>
  <si>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</si>
  <si>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</si>
  <si>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</si>
  <si>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</si>
  <si>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</si>
  <si>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</si>
  <si>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</si>
  <si>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</si>
  <si>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</si>
  <si>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</si>
  <si>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</si>
  <si>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</si>
  <si>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</si>
  <si>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</si>
  <si>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</si>
  <si>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</si>
  <si>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</si>
  <si>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</si>
  <si>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</si>
  <si>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</si>
  <si>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</si>
  <si>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</si>
  <si>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</si>
  <si>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</si>
  <si>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</si>
  <si>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</si>
  <si>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</si>
  <si>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</si>
  <si>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</si>
  <si>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</si>
  <si>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</si>
  <si>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</si>
  <si>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</si>
  <si>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</si>
  <si>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</si>
  <si>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</si>
  <si>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</si>
  <si>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</si>
  <si>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</si>
  <si>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</si>
  <si>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</si>
  <si>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</si>
  <si>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</si>
  <si>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</si>
  <si>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</si>
  <si>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</si>
  <si>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</si>
  <si>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</si>
  <si>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</si>
  <si>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</si>
  <si>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</si>
  <si>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</si>
  <si>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</si>
  <si>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</si>
  <si>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</si>
  <si>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</si>
  <si>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</si>
  <si>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</si>
  <si>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</si>
  <si>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</si>
  <si>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</si>
  <si>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</si>
  <si>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</si>
  <si>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Исполнено за 4 квартал 2018 года</t>
  </si>
  <si>
    <t>Отклонение        (стр.4- стр.3)</t>
  </si>
  <si>
    <t>Исполнено за 4 квартал 2019 года</t>
  </si>
  <si>
    <t xml:space="preserve">  Подпрограмма 3 "Доступная среда"</t>
  </si>
  <si>
    <t>8020000000</t>
  </si>
  <si>
    <t>Подпрограмма 2 "Поддержка социально ориентированных некоммерческих организаций ЗАТО Видяево"</t>
  </si>
  <si>
    <t xml:space="preserve">Сравнительный анализ исполнения местного бюджета ЗАТО Видяево года в разрезе муниципальных программ 4 квартал 2018/2019 годов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</si>
</sst>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5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49" fontId="5" fillId="0" borderId="2" xfId="10" applyNumberFormat="1" applyFont="1" applyProtection="1">
      <alignment horizontal="left" vertical="top" wrapText="1"/>
    </xf>
    <xf numFmtId="0" fontId="1" fillId="0" borderId="2" xfId="9" applyNumberFormat="1" applyAlignment="1" applyProtection="1">
      <alignment horizontal="center" vertical="center" shrinkToFit="1"/>
    </xf>
    <xf numFmtId="49" fontId="5" fillId="0" borderId="2" xfId="10" applyNumberFormat="1" applyFont="1" applyAlignment="1" applyProtection="1">
      <alignment horizontal="center" vertical="top" wrapTex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5" borderId="2" xfId="9" applyNumberFormat="1" applyFill="1" applyProtection="1">
      <alignment horizontal="center" vertical="center" shrinkToFit="1"/>
    </xf>
    <xf numFmtId="4" fontId="5" fillId="5" borderId="2" xfId="11" applyFont="1" applyFill="1" applyProtection="1">
      <alignment horizontal="right" vertical="top" shrinkToFit="1"/>
    </xf>
    <xf numFmtId="4" fontId="5" fillId="5" borderId="2" xfId="11" applyNumberFormat="1" applyFont="1" applyFill="1" applyProtection="1">
      <alignment horizontal="right" vertical="top" shrinkToFit="1"/>
    </xf>
    <xf numFmtId="4" fontId="1" fillId="5" borderId="2" xfId="11" applyFill="1" applyProtection="1">
      <alignment horizontal="right" vertical="top" shrinkToFit="1"/>
    </xf>
    <xf numFmtId="4" fontId="6" fillId="5" borderId="2" xfId="11" applyNumberFormat="1" applyFont="1" applyFill="1" applyProtection="1">
      <alignment horizontal="right" vertical="top" shrinkToFit="1"/>
    </xf>
    <xf numFmtId="4" fontId="1" fillId="5" borderId="2" xfId="11" applyNumberFormat="1" applyFill="1" applyProtection="1">
      <alignment horizontal="right" vertical="top" shrinkToFit="1"/>
    </xf>
    <xf numFmtId="4" fontId="3" fillId="5" borderId="2" xfId="13" applyFill="1" applyProtection="1">
      <alignment horizontal="right" vertical="top" shrinkToFit="1"/>
    </xf>
    <xf numFmtId="4" fontId="3" fillId="5" borderId="2" xfId="13" applyNumberFormat="1" applyFill="1" applyProtection="1">
      <alignment horizontal="right" vertical="top" shrinkToFit="1"/>
    </xf>
    <xf numFmtId="0" fontId="1" fillId="5" borderId="4" xfId="14" applyNumberFormat="1" applyFill="1" applyProtection="1"/>
    <xf numFmtId="0" fontId="0" fillId="5" borderId="0" xfId="0" applyFill="1" applyProtection="1">
      <protection locked="0"/>
    </xf>
    <xf numFmtId="4" fontId="1" fillId="5" borderId="4" xfId="14" applyNumberFormat="1" applyFill="1" applyAlignment="1" applyProtection="1">
      <alignment horizontal="right" vertical="top" shrinkToFit="1"/>
    </xf>
    <xf numFmtId="49" fontId="6" fillId="5" borderId="2" xfId="13" quotePrefix="1" applyNumberFormat="1" applyFont="1" applyFill="1" applyAlignment="1" applyProtection="1">
      <alignment horizontal="center" vertical="center" wrapText="1"/>
    </xf>
    <xf numFmtId="0" fontId="6" fillId="5" borderId="2" xfId="13" quotePrefix="1" applyNumberFormat="1" applyFont="1" applyFill="1" applyAlignment="1" applyProtection="1">
      <alignment horizontal="left" vertical="center" wrapText="1"/>
    </xf>
    <xf numFmtId="4" fontId="6" fillId="5" borderId="2" xfId="11" applyNumberFormat="1" applyFont="1" applyFill="1" applyAlignment="1" applyProtection="1">
      <alignment horizontal="right" vertical="center" shrinkToFit="1"/>
    </xf>
    <xf numFmtId="4" fontId="1" fillId="5" borderId="2" xfId="11" applyNumberFormat="1" applyFill="1" applyAlignment="1" applyProtection="1">
      <alignment horizontal="right" vertical="center" shrinkToFit="1"/>
    </xf>
    <xf numFmtId="0" fontId="1" fillId="0" borderId="3" xfId="8" applyNumberFormat="1" applyAlignment="1" applyProtection="1">
      <alignment vertical="center"/>
    </xf>
    <xf numFmtId="0" fontId="1" fillId="0" borderId="1" xfId="2" applyNumberForma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4" fontId="1" fillId="5" borderId="4" xfId="14" applyNumberFormat="1" applyFill="1" applyAlignment="1" applyProtection="1">
      <alignment horizontal="right" vertical="center" shrinkToFit="1"/>
    </xf>
    <xf numFmtId="4" fontId="5" fillId="5" borderId="7" xfId="11" applyFont="1" applyFill="1" applyBorder="1" applyProtection="1">
      <alignment horizontal="right" vertical="top" shrinkToFit="1"/>
    </xf>
    <xf numFmtId="4" fontId="5" fillId="5" borderId="7" xfId="11" applyNumberFormat="1" applyFont="1" applyFill="1" applyBorder="1" applyProtection="1">
      <alignment horizontal="right" vertical="top" shrinkToFit="1"/>
    </xf>
    <xf numFmtId="4" fontId="6" fillId="5" borderId="9" xfId="11" applyNumberFormat="1" applyFont="1" applyFill="1" applyBorder="1" applyProtection="1">
      <alignment horizontal="right" vertical="top" shrinkToFit="1"/>
    </xf>
    <xf numFmtId="4" fontId="1" fillId="5" borderId="10" xfId="11" applyNumberFormat="1" applyFill="1" applyBorder="1" applyProtection="1">
      <alignment horizontal="right" vertical="top" shrinkToFit="1"/>
    </xf>
    <xf numFmtId="4" fontId="5" fillId="5" borderId="11" xfId="11" applyFont="1" applyFill="1" applyBorder="1" applyProtection="1">
      <alignment horizontal="right" vertical="top" shrinkToFit="1"/>
    </xf>
    <xf numFmtId="4" fontId="5" fillId="5" borderId="11" xfId="11" applyNumberFormat="1" applyFont="1" applyFill="1" applyBorder="1" applyProtection="1">
      <alignment horizontal="right" vertical="top" shrinkToFit="1"/>
    </xf>
    <xf numFmtId="4" fontId="1" fillId="5" borderId="8" xfId="14" applyNumberFormat="1" applyFill="1" applyBorder="1" applyAlignment="1" applyProtection="1">
      <alignment horizontal="right" vertical="top" shrinkToFit="1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4" fontId="1" fillId="5" borderId="4" xfId="14" applyNumberFormat="1" applyFill="1" applyProtection="1"/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tabSelected="1" topLeftCell="A40" workbookViewId="0">
      <selection activeCell="B58" sqref="B58"/>
    </sheetView>
  </sheetViews>
  <sheetFormatPr defaultRowHeight="15" outlineLevelRow="1" x14ac:dyDescent="0.25"/>
  <cols>
    <col min="1" max="1" width="15.140625" style="17" customWidth="1"/>
    <col min="2" max="2" width="50.7109375" style="1" customWidth="1"/>
    <col min="3" max="3" width="12.140625" style="27" customWidth="1"/>
    <col min="4" max="4" width="13.140625" style="27" customWidth="1"/>
    <col min="5" max="5" width="15.42578125" style="27" customWidth="1"/>
    <col min="6" max="6" width="12.7109375" style="27" customWidth="1"/>
    <col min="7" max="12" width="0.140625" style="1" customWidth="1"/>
    <col min="13" max="13" width="9.140625" style="1" customWidth="1"/>
    <col min="14" max="16384" width="9.140625" style="1"/>
  </cols>
  <sheetData>
    <row r="1" spans="1:14" ht="51" customHeight="1" x14ac:dyDescent="0.25">
      <c r="A1" s="44" t="s">
        <v>101</v>
      </c>
      <c r="B1" s="45"/>
      <c r="C1" s="45"/>
      <c r="D1" s="45"/>
      <c r="E1" s="45"/>
      <c r="F1" s="45"/>
      <c r="G1" s="3"/>
      <c r="H1" s="3"/>
      <c r="I1" s="3"/>
      <c r="J1" s="3"/>
      <c r="K1" s="3"/>
      <c r="L1" s="3"/>
      <c r="M1" s="3"/>
    </row>
    <row r="2" spans="1:14" ht="12.75" customHeight="1" x14ac:dyDescent="0.25">
      <c r="A2" s="46" t="s">
        <v>0</v>
      </c>
      <c r="B2" s="47"/>
      <c r="C2" s="47"/>
      <c r="D2" s="47"/>
      <c r="E2" s="47"/>
      <c r="F2" s="47"/>
      <c r="G2" s="4"/>
      <c r="H2" s="4"/>
      <c r="I2" s="4"/>
      <c r="J2" s="4"/>
      <c r="K2" s="4"/>
      <c r="L2" s="4"/>
      <c r="M2" s="4"/>
    </row>
    <row r="3" spans="1:14" ht="15.2" customHeight="1" x14ac:dyDescent="0.25">
      <c r="A3" s="52" t="s">
        <v>1</v>
      </c>
      <c r="B3" s="54" t="s">
        <v>2</v>
      </c>
      <c r="C3" s="48" t="s">
        <v>95</v>
      </c>
      <c r="D3" s="48" t="s">
        <v>97</v>
      </c>
      <c r="E3" s="48" t="s">
        <v>96</v>
      </c>
      <c r="F3" s="48" t="s">
        <v>3</v>
      </c>
      <c r="G3" s="5"/>
      <c r="H3" s="2"/>
      <c r="I3" s="2"/>
      <c r="J3" s="2"/>
      <c r="K3" s="2"/>
      <c r="L3" s="2"/>
      <c r="M3" s="2"/>
    </row>
    <row r="4" spans="1:14" ht="28.5" customHeight="1" x14ac:dyDescent="0.25">
      <c r="A4" s="53"/>
      <c r="B4" s="55"/>
      <c r="C4" s="49"/>
      <c r="D4" s="49"/>
      <c r="E4" s="49"/>
      <c r="F4" s="49"/>
      <c r="G4" s="5"/>
      <c r="H4" s="2"/>
      <c r="I4" s="2"/>
      <c r="J4" s="2"/>
      <c r="K4" s="2"/>
      <c r="L4" s="2"/>
      <c r="M4" s="2"/>
    </row>
    <row r="5" spans="1:14" ht="12.75" customHeight="1" x14ac:dyDescent="0.25">
      <c r="A5" s="12">
        <v>1</v>
      </c>
      <c r="B5" s="6">
        <v>2</v>
      </c>
      <c r="C5" s="18">
        <v>3</v>
      </c>
      <c r="D5" s="18">
        <v>4</v>
      </c>
      <c r="E5" s="18">
        <v>5</v>
      </c>
      <c r="F5" s="18">
        <v>6</v>
      </c>
      <c r="G5" s="5"/>
      <c r="H5" s="2"/>
      <c r="I5" s="2"/>
      <c r="J5" s="2"/>
      <c r="K5" s="2"/>
      <c r="L5" s="2"/>
      <c r="M5" s="2"/>
    </row>
    <row r="6" spans="1:14" ht="27" customHeight="1" x14ac:dyDescent="0.25">
      <c r="A6" s="13" t="s">
        <v>4</v>
      </c>
      <c r="B6" s="11" t="s">
        <v>5</v>
      </c>
      <c r="C6" s="19">
        <f>C7+C8+C9</f>
        <v>200128891.09</v>
      </c>
      <c r="D6" s="19">
        <f>D7+D8+D9</f>
        <v>215249507.75999999</v>
      </c>
      <c r="E6" s="20">
        <f>E7+E8+E9</f>
        <v>15120616.669999996</v>
      </c>
      <c r="F6" s="20">
        <f t="shared" ref="F6:F53" ca="1" si="0">IF(INDIRECT("R[0]C[-3]", FALSE)&lt;&gt;0,INDIRECT("R[0]C[-2]", FALSE)*100/INDIRECT("R[0]C[-3]", FALSE),"")</f>
        <v>107.55543919103619</v>
      </c>
      <c r="G6" s="5"/>
      <c r="H6" s="2"/>
      <c r="I6" s="2"/>
      <c r="J6" s="2"/>
      <c r="K6" s="2"/>
      <c r="L6" s="2"/>
      <c r="M6" s="2"/>
      <c r="N6" s="2"/>
    </row>
    <row r="7" spans="1:14" ht="27" customHeight="1" outlineLevel="1" x14ac:dyDescent="0.25">
      <c r="A7" s="14" t="s">
        <v>6</v>
      </c>
      <c r="B7" s="7" t="s">
        <v>7</v>
      </c>
      <c r="C7" s="22">
        <v>188983903.53999999</v>
      </c>
      <c r="D7" s="28">
        <v>202408221.22999999</v>
      </c>
      <c r="E7" s="23">
        <f>D7-C7</f>
        <v>13424317.689999998</v>
      </c>
      <c r="F7" s="23">
        <f>D7/C7*100</f>
        <v>107.10341856557039</v>
      </c>
      <c r="G7" s="5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14" t="s">
        <v>8</v>
      </c>
      <c r="B8" s="7" t="s">
        <v>9</v>
      </c>
      <c r="C8" s="22">
        <v>1220936.83</v>
      </c>
      <c r="D8" s="28">
        <v>1410937.99</v>
      </c>
      <c r="E8" s="23">
        <f t="shared" ref="E8:E9" si="1">D8-C8</f>
        <v>190001.15999999992</v>
      </c>
      <c r="F8" s="23">
        <f t="shared" ref="F8:F12" si="2">D8/C8*100</f>
        <v>115.56191568076457</v>
      </c>
      <c r="G8" s="5"/>
      <c r="H8" s="2"/>
      <c r="I8" s="2"/>
      <c r="J8" s="2"/>
      <c r="K8" s="2"/>
      <c r="L8" s="2"/>
      <c r="M8" s="2"/>
      <c r="N8" s="2"/>
    </row>
    <row r="9" spans="1:14" ht="54" customHeight="1" outlineLevel="1" x14ac:dyDescent="0.25">
      <c r="A9" s="14" t="s">
        <v>10</v>
      </c>
      <c r="B9" s="7" t="s">
        <v>11</v>
      </c>
      <c r="C9" s="22">
        <v>9924050.7200000007</v>
      </c>
      <c r="D9" s="28">
        <v>11430348.539999999</v>
      </c>
      <c r="E9" s="23">
        <f t="shared" si="1"/>
        <v>1506297.8199999984</v>
      </c>
      <c r="F9" s="23">
        <f t="shared" si="2"/>
        <v>115.1782559611908</v>
      </c>
      <c r="G9" s="5"/>
      <c r="H9" s="2"/>
      <c r="I9" s="2"/>
      <c r="J9" s="2"/>
      <c r="K9" s="2"/>
      <c r="L9" s="2"/>
      <c r="M9" s="2"/>
      <c r="N9" s="2"/>
    </row>
    <row r="10" spans="1:14" ht="27" customHeight="1" x14ac:dyDescent="0.25">
      <c r="A10" s="13" t="s">
        <v>12</v>
      </c>
      <c r="B10" s="11" t="s">
        <v>13</v>
      </c>
      <c r="C10" s="19">
        <f>C11+C12</f>
        <v>15316656.809999999</v>
      </c>
      <c r="D10" s="19">
        <f>D11+D12+D13</f>
        <v>15727065.799999999</v>
      </c>
      <c r="E10" s="19">
        <f t="shared" ref="E10:F10" si="3">E11+E12+E13</f>
        <v>410408.98999999929</v>
      </c>
      <c r="F10" s="19">
        <f t="shared" si="3"/>
        <v>205.83537470756872</v>
      </c>
      <c r="G10" s="5"/>
      <c r="H10" s="2"/>
      <c r="I10" s="2"/>
      <c r="J10" s="2"/>
      <c r="K10" s="2"/>
      <c r="L10" s="2"/>
      <c r="M10" s="2"/>
      <c r="N10" s="2"/>
    </row>
    <row r="11" spans="1:14" ht="27" customHeight="1" outlineLevel="1" x14ac:dyDescent="0.25">
      <c r="A11" s="14" t="s">
        <v>14</v>
      </c>
      <c r="B11" s="7" t="s">
        <v>15</v>
      </c>
      <c r="C11" s="22">
        <v>10931710.449999999</v>
      </c>
      <c r="D11" s="28">
        <v>10857456.529999999</v>
      </c>
      <c r="E11" s="23">
        <f>D11-C11</f>
        <v>-74253.919999999925</v>
      </c>
      <c r="F11" s="23">
        <f t="shared" si="2"/>
        <v>99.320747468206122</v>
      </c>
      <c r="G11" s="5"/>
      <c r="H11" s="2"/>
      <c r="I11" s="2"/>
      <c r="J11" s="2"/>
      <c r="K11" s="2"/>
      <c r="L11" s="2"/>
      <c r="M11" s="2"/>
      <c r="N11" s="2"/>
    </row>
    <row r="12" spans="1:14" ht="40.5" customHeight="1" outlineLevel="1" x14ac:dyDescent="0.25">
      <c r="A12" s="14" t="s">
        <v>16</v>
      </c>
      <c r="B12" s="7" t="s">
        <v>17</v>
      </c>
      <c r="C12" s="22">
        <v>4384946.3600000003</v>
      </c>
      <c r="D12" s="28">
        <v>4670609.2699999996</v>
      </c>
      <c r="E12" s="23">
        <f>D12-C12</f>
        <v>285662.90999999922</v>
      </c>
      <c r="F12" s="23">
        <f t="shared" si="2"/>
        <v>106.5146272393626</v>
      </c>
      <c r="G12" s="5"/>
      <c r="H12" s="2"/>
      <c r="I12" s="2"/>
      <c r="J12" s="2"/>
      <c r="K12" s="2"/>
      <c r="L12" s="2"/>
      <c r="M12" s="2"/>
      <c r="N12" s="2"/>
    </row>
    <row r="13" spans="1:14" s="35" customFormat="1" ht="40.5" customHeight="1" outlineLevel="1" x14ac:dyDescent="0.25">
      <c r="A13" s="29">
        <v>7130000000</v>
      </c>
      <c r="B13" s="30" t="s">
        <v>98</v>
      </c>
      <c r="C13" s="31">
        <v>0</v>
      </c>
      <c r="D13" s="36">
        <v>199000</v>
      </c>
      <c r="E13" s="32">
        <f>D13-C13</f>
        <v>199000</v>
      </c>
      <c r="F13" s="32"/>
      <c r="G13" s="33"/>
      <c r="H13" s="34"/>
      <c r="I13" s="34"/>
      <c r="J13" s="34"/>
      <c r="K13" s="34"/>
      <c r="L13" s="34"/>
      <c r="M13" s="34"/>
      <c r="N13" s="34"/>
    </row>
    <row r="14" spans="1:14" ht="27" customHeight="1" x14ac:dyDescent="0.25">
      <c r="A14" s="13" t="s">
        <v>18</v>
      </c>
      <c r="B14" s="11" t="s">
        <v>19</v>
      </c>
      <c r="C14" s="19">
        <f>C15</f>
        <v>3164790</v>
      </c>
      <c r="D14" s="19">
        <f>D15</f>
        <v>3513926.32</v>
      </c>
      <c r="E14" s="20">
        <f>E15</f>
        <v>349136.31999999983</v>
      </c>
      <c r="F14" s="20">
        <f t="shared" ca="1" si="0"/>
        <v>111.0318953232284</v>
      </c>
      <c r="G14" s="5"/>
      <c r="H14" s="2"/>
      <c r="I14" s="2"/>
      <c r="J14" s="2"/>
      <c r="K14" s="2"/>
      <c r="L14" s="2"/>
      <c r="M14" s="2"/>
      <c r="N14" s="2"/>
    </row>
    <row r="15" spans="1:14" ht="27" customHeight="1" outlineLevel="1" x14ac:dyDescent="0.25">
      <c r="A15" s="14" t="s">
        <v>20</v>
      </c>
      <c r="B15" s="7" t="s">
        <v>21</v>
      </c>
      <c r="C15" s="22">
        <v>3164790</v>
      </c>
      <c r="D15" s="28">
        <v>3513926.32</v>
      </c>
      <c r="E15" s="23">
        <f>D15-C15</f>
        <v>349136.31999999983</v>
      </c>
      <c r="F15" s="23">
        <f t="shared" ca="1" si="0"/>
        <v>111.0318953232284</v>
      </c>
      <c r="G15" s="5"/>
      <c r="H15" s="2"/>
      <c r="I15" s="2"/>
      <c r="J15" s="2"/>
      <c r="K15" s="2"/>
      <c r="L15" s="2"/>
      <c r="M15" s="2"/>
      <c r="N15" s="2"/>
    </row>
    <row r="16" spans="1:14" ht="27" customHeight="1" x14ac:dyDescent="0.25">
      <c r="A16" s="13" t="s">
        <v>22</v>
      </c>
      <c r="B16" s="11" t="s">
        <v>23</v>
      </c>
      <c r="C16" s="19">
        <f>C17</f>
        <v>32976233.109999999</v>
      </c>
      <c r="D16" s="19">
        <f>D17</f>
        <v>30227005.600000001</v>
      </c>
      <c r="E16" s="20">
        <f>E17</f>
        <v>-2749227.5099999979</v>
      </c>
      <c r="F16" s="20">
        <f t="shared" ca="1" si="0"/>
        <v>91.663003167070954</v>
      </c>
      <c r="G16" s="5"/>
      <c r="H16" s="2"/>
      <c r="I16" s="2"/>
      <c r="J16" s="2"/>
      <c r="K16" s="2"/>
      <c r="L16" s="2"/>
      <c r="M16" s="2"/>
      <c r="N16" s="2"/>
    </row>
    <row r="17" spans="1:14" ht="27" customHeight="1" outlineLevel="1" x14ac:dyDescent="0.25">
      <c r="A17" s="14" t="s">
        <v>24</v>
      </c>
      <c r="B17" s="7" t="s">
        <v>25</v>
      </c>
      <c r="C17" s="22">
        <v>32976233.109999999</v>
      </c>
      <c r="D17" s="28">
        <v>30227005.600000001</v>
      </c>
      <c r="E17" s="23">
        <f>D17-C17</f>
        <v>-2749227.5099999979</v>
      </c>
      <c r="F17" s="23">
        <f t="shared" ca="1" si="0"/>
        <v>91.663003167070954</v>
      </c>
      <c r="G17" s="5"/>
      <c r="H17" s="2"/>
      <c r="I17" s="2"/>
      <c r="J17" s="2"/>
      <c r="K17" s="2"/>
      <c r="L17" s="2"/>
      <c r="M17" s="2"/>
      <c r="N17" s="2"/>
    </row>
    <row r="18" spans="1:14" ht="27" customHeight="1" x14ac:dyDescent="0.25">
      <c r="A18" s="13" t="s">
        <v>26</v>
      </c>
      <c r="B18" s="11" t="s">
        <v>27</v>
      </c>
      <c r="C18" s="19">
        <f>C19</f>
        <v>22977264.98</v>
      </c>
      <c r="D18" s="19">
        <f>D19</f>
        <v>23002845.530000001</v>
      </c>
      <c r="E18" s="20">
        <f>E19</f>
        <v>25580.550000000745</v>
      </c>
      <c r="F18" s="20">
        <f t="shared" ca="1" si="0"/>
        <v>100.11132982982207</v>
      </c>
      <c r="G18" s="5"/>
      <c r="H18" s="2"/>
      <c r="I18" s="2"/>
      <c r="J18" s="2"/>
      <c r="K18" s="2"/>
      <c r="L18" s="2"/>
      <c r="M18" s="2"/>
      <c r="N18" s="2"/>
    </row>
    <row r="19" spans="1:14" ht="27" customHeight="1" outlineLevel="1" x14ac:dyDescent="0.25">
      <c r="A19" s="14" t="s">
        <v>28</v>
      </c>
      <c r="B19" s="7" t="s">
        <v>29</v>
      </c>
      <c r="C19" s="22">
        <v>22977264.98</v>
      </c>
      <c r="D19" s="28">
        <v>23002845.530000001</v>
      </c>
      <c r="E19" s="23">
        <f>D19-C19</f>
        <v>25580.550000000745</v>
      </c>
      <c r="F19" s="23">
        <f t="shared" ca="1" si="0"/>
        <v>100.11132982982207</v>
      </c>
      <c r="G19" s="5"/>
      <c r="H19" s="2"/>
      <c r="I19" s="2"/>
      <c r="J19" s="2"/>
      <c r="K19" s="2"/>
      <c r="L19" s="2"/>
      <c r="M19" s="2"/>
      <c r="N19" s="2"/>
    </row>
    <row r="20" spans="1:14" ht="40.5" customHeight="1" x14ac:dyDescent="0.25">
      <c r="A20" s="13" t="s">
        <v>30</v>
      </c>
      <c r="B20" s="11" t="s">
        <v>31</v>
      </c>
      <c r="C20" s="19">
        <f>C21+C22+C23+C24</f>
        <v>67911320.010000005</v>
      </c>
      <c r="D20" s="19">
        <f>D21+D22+D23+D24</f>
        <v>73399399.650000006</v>
      </c>
      <c r="E20" s="20">
        <f>E21+E22+E23+E24</f>
        <v>5488079.6399999931</v>
      </c>
      <c r="F20" s="20">
        <f t="shared" ca="1" si="0"/>
        <v>108.08124424498284</v>
      </c>
      <c r="G20" s="5"/>
      <c r="H20" s="2"/>
      <c r="I20" s="2"/>
      <c r="J20" s="2"/>
      <c r="K20" s="2"/>
      <c r="L20" s="2"/>
      <c r="M20" s="2"/>
      <c r="N20" s="2"/>
    </row>
    <row r="21" spans="1:14" ht="27" customHeight="1" outlineLevel="1" x14ac:dyDescent="0.25">
      <c r="A21" s="14" t="s">
        <v>32</v>
      </c>
      <c r="B21" s="7" t="s">
        <v>33</v>
      </c>
      <c r="C21" s="22">
        <v>3162210.91</v>
      </c>
      <c r="D21" s="28">
        <v>5612990.3600000003</v>
      </c>
      <c r="E21" s="23">
        <f>D21-C21</f>
        <v>2450779.4500000002</v>
      </c>
      <c r="F21" s="23">
        <f t="shared" ca="1" si="0"/>
        <v>177.50208698128867</v>
      </c>
      <c r="G21" s="5"/>
      <c r="H21" s="2"/>
      <c r="I21" s="2"/>
      <c r="J21" s="2"/>
      <c r="K21" s="2"/>
      <c r="L21" s="2"/>
      <c r="M21" s="2"/>
      <c r="N21" s="2"/>
    </row>
    <row r="22" spans="1:14" ht="27" customHeight="1" outlineLevel="1" x14ac:dyDescent="0.25">
      <c r="A22" s="14" t="s">
        <v>34</v>
      </c>
      <c r="B22" s="7" t="s">
        <v>35</v>
      </c>
      <c r="C22" s="22">
        <v>5379827</v>
      </c>
      <c r="D22" s="28">
        <v>5809086.8099999996</v>
      </c>
      <c r="E22" s="23">
        <f t="shared" ref="E22:E24" si="4">D22-C22</f>
        <v>429259.80999999959</v>
      </c>
      <c r="F22" s="23">
        <f t="shared" ca="1" si="0"/>
        <v>107.97906345315565</v>
      </c>
      <c r="G22" s="5"/>
      <c r="H22" s="2"/>
      <c r="I22" s="2"/>
      <c r="J22" s="2"/>
      <c r="K22" s="2"/>
      <c r="L22" s="2"/>
      <c r="M22" s="2"/>
      <c r="N22" s="2"/>
    </row>
    <row r="23" spans="1:14" ht="27" customHeight="1" outlineLevel="1" x14ac:dyDescent="0.25">
      <c r="A23" s="14" t="s">
        <v>36</v>
      </c>
      <c r="B23" s="7" t="s">
        <v>37</v>
      </c>
      <c r="C23" s="22">
        <v>13471119.08</v>
      </c>
      <c r="D23" s="28">
        <v>11129058.289999999</v>
      </c>
      <c r="E23" s="23">
        <f t="shared" si="4"/>
        <v>-2342060.790000001</v>
      </c>
      <c r="F23" s="23">
        <f t="shared" ca="1" si="0"/>
        <v>82.614207653489174</v>
      </c>
      <c r="G23" s="5"/>
      <c r="H23" s="2"/>
      <c r="I23" s="2"/>
      <c r="J23" s="2"/>
      <c r="K23" s="2"/>
      <c r="L23" s="2"/>
      <c r="M23" s="2"/>
      <c r="N23" s="2"/>
    </row>
    <row r="24" spans="1:14" ht="40.5" customHeight="1" outlineLevel="1" x14ac:dyDescent="0.25">
      <c r="A24" s="14" t="s">
        <v>38</v>
      </c>
      <c r="B24" s="7" t="s">
        <v>39</v>
      </c>
      <c r="C24" s="22">
        <v>45898163.020000003</v>
      </c>
      <c r="D24" s="28">
        <v>50848264.189999998</v>
      </c>
      <c r="E24" s="23">
        <f t="shared" si="4"/>
        <v>4950101.1699999943</v>
      </c>
      <c r="F24" s="23">
        <f t="shared" ca="1" si="0"/>
        <v>110.78496576833152</v>
      </c>
      <c r="G24" s="5"/>
      <c r="H24" s="2"/>
      <c r="I24" s="2"/>
      <c r="J24" s="2"/>
      <c r="K24" s="2"/>
      <c r="L24" s="2"/>
      <c r="M24" s="2"/>
      <c r="N24" s="2"/>
    </row>
    <row r="25" spans="1:14" ht="40.5" customHeight="1" x14ac:dyDescent="0.25">
      <c r="A25" s="13" t="s">
        <v>40</v>
      </c>
      <c r="B25" s="11" t="s">
        <v>41</v>
      </c>
      <c r="C25" s="19">
        <f>C26+C27+C28</f>
        <v>15535298.68</v>
      </c>
      <c r="D25" s="19">
        <f>D26+D27+D28</f>
        <v>18109890.420000002</v>
      </c>
      <c r="E25" s="20">
        <f>E26+E27+E28</f>
        <v>2574591.7400000012</v>
      </c>
      <c r="F25" s="20">
        <f t="shared" ca="1" si="0"/>
        <v>116.57252810539464</v>
      </c>
      <c r="G25" s="5"/>
      <c r="H25" s="2"/>
      <c r="I25" s="2"/>
      <c r="J25" s="2"/>
      <c r="K25" s="2"/>
      <c r="L25" s="2"/>
      <c r="M25" s="2"/>
      <c r="N25" s="2"/>
    </row>
    <row r="26" spans="1:14" ht="54" customHeight="1" outlineLevel="1" x14ac:dyDescent="0.25">
      <c r="A26" s="14" t="s">
        <v>42</v>
      </c>
      <c r="B26" s="7" t="s">
        <v>43</v>
      </c>
      <c r="C26" s="22">
        <v>15288900.68</v>
      </c>
      <c r="D26" s="28">
        <v>17949708.870000001</v>
      </c>
      <c r="E26" s="23">
        <f>D26-C26</f>
        <v>2660808.1900000013</v>
      </c>
      <c r="F26" s="23">
        <f t="shared" ca="1" si="0"/>
        <v>117.40352851844152</v>
      </c>
      <c r="G26" s="5"/>
      <c r="H26" s="2"/>
      <c r="I26" s="2"/>
      <c r="J26" s="2"/>
      <c r="K26" s="2"/>
      <c r="L26" s="2"/>
      <c r="M26" s="2"/>
      <c r="N26" s="2"/>
    </row>
    <row r="27" spans="1:14" ht="27" customHeight="1" outlineLevel="1" x14ac:dyDescent="0.25">
      <c r="A27" s="14" t="s">
        <v>44</v>
      </c>
      <c r="B27" s="7" t="s">
        <v>45</v>
      </c>
      <c r="C27" s="22">
        <v>1000</v>
      </c>
      <c r="D27" s="28">
        <v>1000</v>
      </c>
      <c r="E27" s="23">
        <f t="shared" ref="E27:E28" si="5">D27-C27</f>
        <v>0</v>
      </c>
      <c r="F27" s="23">
        <f t="shared" ca="1" si="0"/>
        <v>100</v>
      </c>
      <c r="G27" s="5"/>
      <c r="H27" s="2"/>
      <c r="I27" s="2"/>
      <c r="J27" s="2"/>
      <c r="K27" s="2"/>
      <c r="L27" s="2"/>
      <c r="M27" s="2"/>
      <c r="N27" s="2"/>
    </row>
    <row r="28" spans="1:14" ht="40.5" customHeight="1" outlineLevel="1" x14ac:dyDescent="0.25">
      <c r="A28" s="14" t="s">
        <v>46</v>
      </c>
      <c r="B28" s="7" t="s">
        <v>47</v>
      </c>
      <c r="C28" s="22">
        <v>245398</v>
      </c>
      <c r="D28" s="28">
        <v>159181.54999999999</v>
      </c>
      <c r="E28" s="23">
        <f t="shared" si="5"/>
        <v>-86216.450000000012</v>
      </c>
      <c r="F28" s="23">
        <f t="shared" ca="1" si="0"/>
        <v>64.866685955060746</v>
      </c>
      <c r="G28" s="5"/>
      <c r="H28" s="2"/>
      <c r="I28" s="2"/>
      <c r="J28" s="2"/>
      <c r="K28" s="2"/>
      <c r="L28" s="2"/>
      <c r="M28" s="2"/>
      <c r="N28" s="2"/>
    </row>
    <row r="29" spans="1:14" ht="27" customHeight="1" x14ac:dyDescent="0.25">
      <c r="A29" s="13" t="s">
        <v>48</v>
      </c>
      <c r="B29" s="11" t="s">
        <v>49</v>
      </c>
      <c r="C29" s="19">
        <f>C30</f>
        <v>125529</v>
      </c>
      <c r="D29" s="19">
        <f>D30</f>
        <v>172295.4</v>
      </c>
      <c r="E29" s="20">
        <f>E30</f>
        <v>46766.399999999994</v>
      </c>
      <c r="F29" s="20">
        <f t="shared" ca="1" si="0"/>
        <v>137.25545491480057</v>
      </c>
      <c r="G29" s="5"/>
      <c r="H29" s="2"/>
      <c r="I29" s="2"/>
      <c r="J29" s="2"/>
      <c r="K29" s="2"/>
      <c r="L29" s="2"/>
      <c r="M29" s="2"/>
      <c r="N29" s="2"/>
    </row>
    <row r="30" spans="1:14" ht="27" customHeight="1" outlineLevel="1" x14ac:dyDescent="0.25">
      <c r="A30" s="14" t="s">
        <v>50</v>
      </c>
      <c r="B30" s="7" t="s">
        <v>51</v>
      </c>
      <c r="C30" s="22">
        <v>125529</v>
      </c>
      <c r="D30" s="28">
        <v>172295.4</v>
      </c>
      <c r="E30" s="23">
        <f>D30-C30</f>
        <v>46766.399999999994</v>
      </c>
      <c r="F30" s="23">
        <f t="shared" ca="1" si="0"/>
        <v>137.25545491480057</v>
      </c>
      <c r="G30" s="5"/>
      <c r="H30" s="2"/>
      <c r="I30" s="2"/>
      <c r="J30" s="2"/>
      <c r="K30" s="2"/>
      <c r="L30" s="2"/>
      <c r="M30" s="2"/>
      <c r="N30" s="2"/>
    </row>
    <row r="31" spans="1:14" ht="27" customHeight="1" x14ac:dyDescent="0.25">
      <c r="A31" s="13" t="s">
        <v>52</v>
      </c>
      <c r="B31" s="11" t="s">
        <v>53</v>
      </c>
      <c r="C31" s="19">
        <f>C32+C33</f>
        <v>10579280</v>
      </c>
      <c r="D31" s="41">
        <f>D32+D33</f>
        <v>39894495.809999995</v>
      </c>
      <c r="E31" s="42">
        <f>E32+E33</f>
        <v>29315215.809999999</v>
      </c>
      <c r="F31" s="20">
        <f t="shared" ca="1" si="0"/>
        <v>377.10029236394155</v>
      </c>
      <c r="G31" s="5"/>
      <c r="H31" s="2"/>
      <c r="I31" s="2"/>
      <c r="J31" s="2"/>
      <c r="K31" s="2"/>
      <c r="L31" s="2"/>
      <c r="M31" s="2"/>
      <c r="N31" s="2"/>
    </row>
    <row r="32" spans="1:14" ht="27" customHeight="1" outlineLevel="1" x14ac:dyDescent="0.25">
      <c r="A32" s="14" t="s">
        <v>54</v>
      </c>
      <c r="B32" s="7" t="s">
        <v>55</v>
      </c>
      <c r="C32" s="39">
        <v>10118660</v>
      </c>
      <c r="D32" s="43">
        <v>39471665.259999998</v>
      </c>
      <c r="E32" s="43">
        <f>D32-C32</f>
        <v>29353005.259999998</v>
      </c>
      <c r="F32" s="40">
        <f t="shared" ca="1" si="0"/>
        <v>390.08786993534716</v>
      </c>
      <c r="G32" s="5"/>
      <c r="H32" s="2"/>
      <c r="I32" s="2"/>
      <c r="J32" s="2"/>
      <c r="K32" s="2"/>
      <c r="L32" s="2"/>
      <c r="M32" s="2"/>
      <c r="N32" s="2"/>
    </row>
    <row r="33" spans="1:14" ht="40.5" customHeight="1" outlineLevel="1" x14ac:dyDescent="0.25">
      <c r="A33" s="14" t="s">
        <v>56</v>
      </c>
      <c r="B33" s="7" t="s">
        <v>57</v>
      </c>
      <c r="C33" s="39">
        <v>460620</v>
      </c>
      <c r="D33" s="43">
        <v>422830.55</v>
      </c>
      <c r="E33" s="43">
        <f>D33-C33</f>
        <v>-37789.450000000012</v>
      </c>
      <c r="F33" s="40">
        <f t="shared" ca="1" si="0"/>
        <v>91.795959793322041</v>
      </c>
      <c r="G33" s="5"/>
      <c r="H33" s="2"/>
      <c r="I33" s="2"/>
      <c r="J33" s="2"/>
      <c r="K33" s="2"/>
      <c r="L33" s="2"/>
      <c r="M33" s="2"/>
      <c r="N33" s="2"/>
    </row>
    <row r="34" spans="1:14" ht="27" customHeight="1" x14ac:dyDescent="0.25">
      <c r="A34" s="13" t="s">
        <v>58</v>
      </c>
      <c r="B34" s="11" t="s">
        <v>59</v>
      </c>
      <c r="C34" s="19">
        <f>C35+C36</f>
        <v>2946800</v>
      </c>
      <c r="D34" s="37">
        <f>D35+D36</f>
        <v>4168327.67</v>
      </c>
      <c r="E34" s="38">
        <f>E35+E36</f>
        <v>1221527.67</v>
      </c>
      <c r="F34" s="20">
        <f t="shared" ca="1" si="0"/>
        <v>141.45268324962672</v>
      </c>
      <c r="G34" s="5"/>
      <c r="H34" s="2"/>
      <c r="I34" s="2"/>
      <c r="J34" s="2"/>
      <c r="K34" s="2"/>
      <c r="L34" s="2"/>
      <c r="M34" s="2"/>
      <c r="N34" s="2"/>
    </row>
    <row r="35" spans="1:14" ht="40.5" customHeight="1" outlineLevel="1" x14ac:dyDescent="0.25">
      <c r="A35" s="14" t="s">
        <v>60</v>
      </c>
      <c r="B35" s="7" t="s">
        <v>61</v>
      </c>
      <c r="C35" s="21">
        <v>2287900</v>
      </c>
      <c r="D35" s="28">
        <v>3595072.57</v>
      </c>
      <c r="E35" s="23">
        <f>D35-C35</f>
        <v>1307172.5699999998</v>
      </c>
      <c r="F35" s="23">
        <f t="shared" ca="1" si="0"/>
        <v>157.13416539184405</v>
      </c>
      <c r="G35" s="5"/>
      <c r="H35" s="2"/>
      <c r="I35" s="2"/>
      <c r="J35" s="2"/>
      <c r="K35" s="2"/>
      <c r="L35" s="2"/>
      <c r="M35" s="2"/>
      <c r="N35" s="2"/>
    </row>
    <row r="36" spans="1:14" ht="40.5" customHeight="1" outlineLevel="1" x14ac:dyDescent="0.25">
      <c r="A36" s="14" t="s">
        <v>62</v>
      </c>
      <c r="B36" s="7" t="s">
        <v>63</v>
      </c>
      <c r="C36" s="21">
        <v>658900</v>
      </c>
      <c r="D36" s="28">
        <v>573255.1</v>
      </c>
      <c r="E36" s="23">
        <f>D36-C36</f>
        <v>-85644.900000000023</v>
      </c>
      <c r="F36" s="23">
        <f t="shared" ca="1" si="0"/>
        <v>87.00183639398999</v>
      </c>
      <c r="G36" s="5"/>
      <c r="H36" s="2"/>
      <c r="I36" s="2"/>
      <c r="J36" s="2"/>
      <c r="K36" s="2"/>
      <c r="L36" s="2"/>
      <c r="M36" s="2"/>
      <c r="N36" s="2"/>
    </row>
    <row r="37" spans="1:14" ht="27" customHeight="1" x14ac:dyDescent="0.25">
      <c r="A37" s="13" t="s">
        <v>64</v>
      </c>
      <c r="B37" s="11" t="s">
        <v>65</v>
      </c>
      <c r="C37" s="19">
        <f>C38</f>
        <v>13390</v>
      </c>
      <c r="D37" s="19">
        <f>D38+D39</f>
        <v>18423</v>
      </c>
      <c r="E37" s="20">
        <f>E38+E39</f>
        <v>5033</v>
      </c>
      <c r="F37" s="20">
        <f t="shared" ca="1" si="0"/>
        <v>137.58775205377148</v>
      </c>
      <c r="G37" s="5"/>
      <c r="H37" s="2"/>
      <c r="I37" s="2"/>
      <c r="J37" s="2"/>
      <c r="K37" s="2"/>
      <c r="L37" s="2"/>
      <c r="M37" s="2"/>
      <c r="N37" s="2"/>
    </row>
    <row r="38" spans="1:14" ht="27" customHeight="1" outlineLevel="1" x14ac:dyDescent="0.25">
      <c r="A38" s="14" t="s">
        <v>66</v>
      </c>
      <c r="B38" s="7" t="s">
        <v>67</v>
      </c>
      <c r="C38" s="22">
        <v>13390</v>
      </c>
      <c r="D38" s="28">
        <v>13423</v>
      </c>
      <c r="E38" s="23">
        <f>D38-C38</f>
        <v>33</v>
      </c>
      <c r="F38" s="23">
        <f t="shared" ca="1" si="0"/>
        <v>100.24645257654966</v>
      </c>
      <c r="G38" s="5"/>
      <c r="H38" s="2"/>
      <c r="I38" s="2"/>
      <c r="J38" s="2"/>
      <c r="K38" s="2"/>
      <c r="L38" s="2"/>
      <c r="M38" s="2"/>
      <c r="N38" s="2"/>
    </row>
    <row r="39" spans="1:14" ht="38.25" customHeight="1" outlineLevel="1" x14ac:dyDescent="0.25">
      <c r="A39" s="14" t="s">
        <v>99</v>
      </c>
      <c r="B39" s="7" t="s">
        <v>100</v>
      </c>
      <c r="C39" s="22">
        <v>0</v>
      </c>
      <c r="D39" s="28">
        <v>5000</v>
      </c>
      <c r="E39" s="23">
        <f>D39-C39</f>
        <v>5000</v>
      </c>
      <c r="F39" s="23" t="str">
        <f t="shared" ca="1" si="0"/>
        <v/>
      </c>
      <c r="G39" s="5"/>
      <c r="H39" s="2"/>
      <c r="I39" s="2"/>
      <c r="J39" s="2"/>
      <c r="K39" s="2"/>
      <c r="L39" s="2"/>
      <c r="M39" s="2"/>
      <c r="N39" s="2"/>
    </row>
    <row r="40" spans="1:14" ht="27" customHeight="1" x14ac:dyDescent="0.25">
      <c r="A40" s="13" t="s">
        <v>68</v>
      </c>
      <c r="B40" s="11" t="s">
        <v>69</v>
      </c>
      <c r="C40" s="19">
        <f>C41+C42</f>
        <v>10366431.289999999</v>
      </c>
      <c r="D40" s="19">
        <f>D41+D42</f>
        <v>11712282.469999999</v>
      </c>
      <c r="E40" s="20">
        <f>E41+E42</f>
        <v>1345851.1799999997</v>
      </c>
      <c r="F40" s="20">
        <f t="shared" ca="1" si="0"/>
        <v>112.98278204282586</v>
      </c>
      <c r="G40" s="5"/>
      <c r="H40" s="2"/>
      <c r="I40" s="2"/>
      <c r="J40" s="2"/>
      <c r="K40" s="2"/>
      <c r="L40" s="2"/>
      <c r="M40" s="2"/>
      <c r="N40" s="2"/>
    </row>
    <row r="41" spans="1:14" ht="40.5" customHeight="1" outlineLevel="1" x14ac:dyDescent="0.25">
      <c r="A41" s="14" t="s">
        <v>70</v>
      </c>
      <c r="B41" s="7" t="s">
        <v>71</v>
      </c>
      <c r="C41" s="22">
        <v>4592586.8499999996</v>
      </c>
      <c r="D41" s="28">
        <v>4867366.59</v>
      </c>
      <c r="E41" s="23">
        <f>D41-C41</f>
        <v>274779.74000000022</v>
      </c>
      <c r="F41" s="23">
        <f t="shared" ca="1" si="0"/>
        <v>105.98311472324144</v>
      </c>
      <c r="G41" s="5"/>
      <c r="H41" s="2"/>
      <c r="I41" s="2"/>
      <c r="J41" s="2"/>
      <c r="K41" s="2"/>
      <c r="L41" s="2"/>
      <c r="M41" s="2"/>
      <c r="N41" s="2"/>
    </row>
    <row r="42" spans="1:14" ht="27" customHeight="1" outlineLevel="1" x14ac:dyDescent="0.25">
      <c r="A42" s="14" t="s">
        <v>72</v>
      </c>
      <c r="B42" s="7" t="s">
        <v>73</v>
      </c>
      <c r="C42" s="22">
        <v>5773844.4400000004</v>
      </c>
      <c r="D42" s="28">
        <v>6844915.8799999999</v>
      </c>
      <c r="E42" s="23">
        <f>D42-C42</f>
        <v>1071071.4399999995</v>
      </c>
      <c r="F42" s="23">
        <f t="shared" ca="1" si="0"/>
        <v>118.55040348125485</v>
      </c>
      <c r="G42" s="5"/>
      <c r="H42" s="2"/>
      <c r="I42" s="2"/>
      <c r="J42" s="2"/>
      <c r="K42" s="2"/>
      <c r="L42" s="2"/>
      <c r="M42" s="2"/>
      <c r="N42" s="2"/>
    </row>
    <row r="43" spans="1:14" ht="54" customHeight="1" x14ac:dyDescent="0.25">
      <c r="A43" s="13" t="s">
        <v>74</v>
      </c>
      <c r="B43" s="11" t="s">
        <v>75</v>
      </c>
      <c r="C43" s="19">
        <f>C44+C45</f>
        <v>7591978.8300000001</v>
      </c>
      <c r="D43" s="19">
        <f>D44+D45</f>
        <v>7333606.4900000002</v>
      </c>
      <c r="E43" s="20">
        <f>E44+E45</f>
        <v>-258372.33999999985</v>
      </c>
      <c r="F43" s="20">
        <f t="shared" ca="1" si="0"/>
        <v>96.596772122453345</v>
      </c>
      <c r="G43" s="5"/>
      <c r="H43" s="2"/>
      <c r="I43" s="2"/>
      <c r="J43" s="2"/>
      <c r="K43" s="2"/>
      <c r="L43" s="2"/>
      <c r="M43" s="2"/>
      <c r="N43" s="2"/>
    </row>
    <row r="44" spans="1:14" ht="27" customHeight="1" outlineLevel="1" x14ac:dyDescent="0.25">
      <c r="A44" s="14" t="s">
        <v>76</v>
      </c>
      <c r="B44" s="7" t="s">
        <v>77</v>
      </c>
      <c r="C44" s="22">
        <v>373128</v>
      </c>
      <c r="D44" s="28">
        <v>374160</v>
      </c>
      <c r="E44" s="23">
        <f>D44-C44</f>
        <v>1032</v>
      </c>
      <c r="F44" s="23">
        <f t="shared" ca="1" si="0"/>
        <v>100.27658069080852</v>
      </c>
      <c r="G44" s="5"/>
      <c r="H44" s="2"/>
      <c r="I44" s="2"/>
      <c r="J44" s="2"/>
      <c r="K44" s="2"/>
      <c r="L44" s="2"/>
      <c r="M44" s="2"/>
      <c r="N44" s="2"/>
    </row>
    <row r="45" spans="1:14" ht="40.5" customHeight="1" outlineLevel="1" x14ac:dyDescent="0.25">
      <c r="A45" s="14" t="s">
        <v>78</v>
      </c>
      <c r="B45" s="7" t="s">
        <v>79</v>
      </c>
      <c r="C45" s="22">
        <v>7218850.8300000001</v>
      </c>
      <c r="D45" s="28">
        <v>6959446.4900000002</v>
      </c>
      <c r="E45" s="23">
        <f>D45-C45</f>
        <v>-259404.33999999985</v>
      </c>
      <c r="F45" s="23">
        <f t="shared" ca="1" si="0"/>
        <v>96.406570157649313</v>
      </c>
      <c r="G45" s="5"/>
      <c r="H45" s="2"/>
      <c r="I45" s="2"/>
      <c r="J45" s="2"/>
      <c r="K45" s="2"/>
      <c r="L45" s="2"/>
      <c r="M45" s="2"/>
      <c r="N45" s="2"/>
    </row>
    <row r="46" spans="1:14" ht="27" customHeight="1" x14ac:dyDescent="0.25">
      <c r="A46" s="13" t="s">
        <v>80</v>
      </c>
      <c r="B46" s="11" t="s">
        <v>81</v>
      </c>
      <c r="C46" s="19">
        <f>C47+C48+C49+C50</f>
        <v>50797497.159999996</v>
      </c>
      <c r="D46" s="19">
        <f>D47+D48+D49+D50</f>
        <v>53094076.730000004</v>
      </c>
      <c r="E46" s="20">
        <f>E47+E48+E49+E50</f>
        <v>2296579.570000005</v>
      </c>
      <c r="F46" s="20">
        <f t="shared" ca="1" si="0"/>
        <v>104.52104867050107</v>
      </c>
      <c r="G46" s="5"/>
      <c r="H46" s="2"/>
      <c r="I46" s="2"/>
      <c r="J46" s="2"/>
      <c r="K46" s="2"/>
      <c r="L46" s="2"/>
      <c r="M46" s="2"/>
      <c r="N46" s="2"/>
    </row>
    <row r="47" spans="1:14" ht="27" customHeight="1" outlineLevel="1" x14ac:dyDescent="0.25">
      <c r="A47" s="14" t="s">
        <v>82</v>
      </c>
      <c r="B47" s="7" t="s">
        <v>83</v>
      </c>
      <c r="C47" s="22">
        <v>234719.53</v>
      </c>
      <c r="D47" s="22">
        <v>0</v>
      </c>
      <c r="E47" s="23">
        <f>D47-C47</f>
        <v>-234719.53</v>
      </c>
      <c r="F47" s="23">
        <f t="shared" ca="1" si="0"/>
        <v>0</v>
      </c>
      <c r="G47" s="5"/>
      <c r="H47" s="2"/>
      <c r="I47" s="2"/>
      <c r="J47" s="2"/>
      <c r="K47" s="2"/>
      <c r="L47" s="2"/>
      <c r="M47" s="2"/>
      <c r="N47" s="2"/>
    </row>
    <row r="48" spans="1:14" ht="27" customHeight="1" outlineLevel="1" x14ac:dyDescent="0.25">
      <c r="A48" s="14" t="s">
        <v>84</v>
      </c>
      <c r="B48" s="7" t="s">
        <v>85</v>
      </c>
      <c r="C48" s="22">
        <v>576157.54</v>
      </c>
      <c r="D48" s="28">
        <v>475699.52</v>
      </c>
      <c r="E48" s="23">
        <f t="shared" ref="E48:E50" si="6">D48-C48</f>
        <v>-100458.02000000002</v>
      </c>
      <c r="F48" s="23">
        <f t="shared" ca="1" si="0"/>
        <v>82.564140356472635</v>
      </c>
      <c r="G48" s="5"/>
      <c r="H48" s="2"/>
      <c r="I48" s="2"/>
      <c r="J48" s="2"/>
      <c r="K48" s="2"/>
      <c r="L48" s="2"/>
      <c r="M48" s="2"/>
      <c r="N48" s="2"/>
    </row>
    <row r="49" spans="1:14" ht="27" customHeight="1" outlineLevel="1" x14ac:dyDescent="0.25">
      <c r="A49" s="14" t="s">
        <v>86</v>
      </c>
      <c r="B49" s="7" t="s">
        <v>87</v>
      </c>
      <c r="C49" s="22">
        <v>34592149.299999997</v>
      </c>
      <c r="D49" s="28">
        <v>36161981.530000001</v>
      </c>
      <c r="E49" s="23">
        <f t="shared" si="6"/>
        <v>1569832.2300000042</v>
      </c>
      <c r="F49" s="23">
        <f t="shared" ca="1" si="0"/>
        <v>104.53811706345752</v>
      </c>
      <c r="G49" s="5"/>
      <c r="H49" s="2"/>
      <c r="I49" s="2"/>
      <c r="J49" s="2"/>
      <c r="K49" s="2"/>
      <c r="L49" s="2"/>
      <c r="M49" s="2"/>
      <c r="N49" s="2"/>
    </row>
    <row r="50" spans="1:14" ht="54" customHeight="1" outlineLevel="1" x14ac:dyDescent="0.25">
      <c r="A50" s="14" t="s">
        <v>88</v>
      </c>
      <c r="B50" s="7" t="s">
        <v>89</v>
      </c>
      <c r="C50" s="22">
        <v>15394470.789999999</v>
      </c>
      <c r="D50" s="28">
        <v>16456395.68</v>
      </c>
      <c r="E50" s="23">
        <f t="shared" si="6"/>
        <v>1061924.8900000006</v>
      </c>
      <c r="F50" s="23">
        <f t="shared" ca="1" si="0"/>
        <v>106.89809285740313</v>
      </c>
      <c r="G50" s="5"/>
      <c r="H50" s="2"/>
      <c r="I50" s="2"/>
      <c r="J50" s="2"/>
      <c r="K50" s="2"/>
      <c r="L50" s="2"/>
      <c r="M50" s="2"/>
      <c r="N50" s="2"/>
    </row>
    <row r="51" spans="1:14" ht="27" customHeight="1" x14ac:dyDescent="0.25">
      <c r="A51" s="13" t="s">
        <v>90</v>
      </c>
      <c r="B51" s="11" t="s">
        <v>91</v>
      </c>
      <c r="C51" s="19">
        <f>C52</f>
        <v>6631963.9500000002</v>
      </c>
      <c r="D51" s="19">
        <f>D52</f>
        <v>6437751.7300000004</v>
      </c>
      <c r="E51" s="20">
        <f>E52</f>
        <v>-194212.21999999974</v>
      </c>
      <c r="F51" s="20">
        <f t="shared" ca="1" si="0"/>
        <v>97.071573044361912</v>
      </c>
      <c r="G51" s="5"/>
      <c r="H51" s="2"/>
      <c r="I51" s="2"/>
      <c r="J51" s="2"/>
      <c r="K51" s="2"/>
      <c r="L51" s="2"/>
      <c r="M51" s="2"/>
      <c r="N51" s="2"/>
    </row>
    <row r="52" spans="1:14" ht="27" customHeight="1" outlineLevel="1" x14ac:dyDescent="0.25">
      <c r="A52" s="14" t="s">
        <v>92</v>
      </c>
      <c r="B52" s="7" t="s">
        <v>93</v>
      </c>
      <c r="C52" s="22">
        <v>6631963.9500000002</v>
      </c>
      <c r="D52" s="28">
        <v>6437751.7300000004</v>
      </c>
      <c r="E52" s="23">
        <f>D52-C52</f>
        <v>-194212.21999999974</v>
      </c>
      <c r="F52" s="23">
        <f t="shared" ca="1" si="0"/>
        <v>97.071573044361912</v>
      </c>
      <c r="G52" s="5"/>
      <c r="H52" s="2"/>
      <c r="I52" s="2"/>
      <c r="J52" s="2"/>
      <c r="K52" s="2"/>
      <c r="L52" s="2"/>
      <c r="M52" s="2"/>
      <c r="N52" s="2"/>
    </row>
    <row r="53" spans="1:14" ht="12.75" customHeight="1" x14ac:dyDescent="0.25">
      <c r="A53" s="15" t="s">
        <v>94</v>
      </c>
      <c r="B53" s="8"/>
      <c r="C53" s="24">
        <f>C6+C10+C14+C16+C18+C20+C25+C29+C31+C34+C37+C40+C43+C46+C51</f>
        <v>447063324.91000003</v>
      </c>
      <c r="D53" s="24">
        <f>D6+D10+D14+D16+D18+D20+D25+D29+D31+D34+D37+D40+D43+D46+D51</f>
        <v>502060900.38</v>
      </c>
      <c r="E53" s="25">
        <f>E6+E10+E14+E16+E18+E20+E25+E29+E31+E34+E37+E40+E43+E46+E51</f>
        <v>54997575.469999999</v>
      </c>
      <c r="F53" s="25">
        <f t="shared" ca="1" si="0"/>
        <v>112.30196538288435</v>
      </c>
      <c r="G53" s="5"/>
      <c r="H53" s="2"/>
      <c r="I53" s="2"/>
      <c r="J53" s="2"/>
      <c r="K53" s="2"/>
      <c r="L53" s="2"/>
      <c r="M53" s="2"/>
    </row>
    <row r="54" spans="1:14" ht="12.75" customHeight="1" x14ac:dyDescent="0.25">
      <c r="A54" s="16"/>
      <c r="B54" s="9"/>
      <c r="C54" s="26"/>
      <c r="D54" s="26"/>
      <c r="E54" s="56"/>
      <c r="F54" s="26"/>
      <c r="G54" s="2"/>
      <c r="H54" s="2"/>
      <c r="I54" s="2"/>
      <c r="J54" s="2"/>
      <c r="K54" s="2"/>
      <c r="L54" s="2"/>
      <c r="M54" s="2"/>
    </row>
    <row r="55" spans="1:14" ht="12.75" customHeight="1" x14ac:dyDescent="0.25">
      <c r="A55" s="50"/>
      <c r="B55" s="50"/>
      <c r="C55" s="51"/>
      <c r="H55" s="10"/>
      <c r="I55" s="2"/>
      <c r="J55" s="2"/>
      <c r="K55" s="2"/>
      <c r="L55" s="2"/>
      <c r="M55" s="2"/>
    </row>
  </sheetData>
  <mergeCells count="9">
    <mergeCell ref="A1:F1"/>
    <mergeCell ref="A2:F2"/>
    <mergeCell ref="F3:F4"/>
    <mergeCell ref="A55:C55"/>
    <mergeCell ref="A3:A4"/>
    <mergeCell ref="B3:B4"/>
    <mergeCell ref="C3:C4"/>
    <mergeCell ref="D3:D4"/>
    <mergeCell ref="E3:E4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0.06.2017&#10;&lt;/Note&gt;&#10;  &lt;SilentMode&gt;false&lt;/SilentMode&gt;&#10;  &lt;DateInfo&gt;&#10;    &lt;string&gt;01.01.2017&lt;/string&gt;&#10;    &lt;string&gt;30.06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3EA5A68D-7B09-437E-920B-4AE884E570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2017-09-27T07:02:30Z</dcterms:created>
  <dcterms:modified xsi:type="dcterms:W3CDTF">2020-02-14T12:32:03Z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