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Документ!$A$6:$N$49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F49" i="1" l="1"/>
  <c r="E31" i="1" l="1"/>
  <c r="E30" i="1" s="1"/>
  <c r="E46" i="1"/>
  <c r="E45" i="1"/>
  <c r="E48" i="1"/>
  <c r="E47" i="1" s="1"/>
  <c r="E42" i="1"/>
  <c r="E43" i="1"/>
  <c r="E41" i="1"/>
  <c r="E39" i="1"/>
  <c r="E38" i="1" s="1"/>
  <c r="E34" i="1"/>
  <c r="E35" i="1"/>
  <c r="E36" i="1"/>
  <c r="E37" i="1"/>
  <c r="E33" i="1"/>
  <c r="E27" i="1"/>
  <c r="E28" i="1"/>
  <c r="E29" i="1"/>
  <c r="E26" i="1"/>
  <c r="E22" i="1"/>
  <c r="E23" i="1"/>
  <c r="E24" i="1"/>
  <c r="E21" i="1"/>
  <c r="E18" i="1"/>
  <c r="E19" i="1"/>
  <c r="E17" i="1"/>
  <c r="E15" i="1"/>
  <c r="E14" i="1" s="1"/>
  <c r="E11" i="1"/>
  <c r="E12" i="1"/>
  <c r="E13" i="1"/>
  <c r="E9" i="1"/>
  <c r="E10" i="1"/>
  <c r="E8" i="1"/>
  <c r="F9" i="1"/>
  <c r="F14" i="1"/>
  <c r="F42" i="1"/>
  <c r="F17" i="1"/>
  <c r="F18" i="1"/>
  <c r="F25" i="1"/>
  <c r="F20" i="1"/>
  <c r="F32" i="1"/>
  <c r="F41" i="1"/>
  <c r="F46" i="1"/>
  <c r="F34" i="1"/>
  <c r="F44" i="1"/>
  <c r="F13" i="1"/>
  <c r="F43" i="1"/>
  <c r="F33" i="1"/>
  <c r="F21" i="1"/>
  <c r="F28" i="1"/>
  <c r="F22" i="1"/>
  <c r="F35" i="1"/>
  <c r="F10" i="1"/>
  <c r="F29" i="1"/>
  <c r="F27" i="1"/>
  <c r="F39" i="1"/>
  <c r="F45" i="1"/>
  <c r="F15" i="1"/>
  <c r="F8" i="1"/>
  <c r="F40" i="1"/>
  <c r="F37" i="1"/>
  <c r="F16" i="1"/>
  <c r="F36" i="1"/>
  <c r="F7" i="1"/>
  <c r="F26" i="1"/>
  <c r="F24" i="1"/>
  <c r="F38" i="1" l="1"/>
  <c r="E20" i="1"/>
  <c r="E32" i="1"/>
  <c r="E7" i="1"/>
  <c r="E40" i="1"/>
  <c r="E44" i="1"/>
  <c r="E25" i="1"/>
  <c r="E16" i="1"/>
  <c r="F47" i="1"/>
  <c r="F48" i="1"/>
  <c r="E49" i="1" l="1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<sst xmlns="http://schemas.openxmlformats.org/spreadsheetml/2006/main" count="93" uniqueCount="93">
  <si>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</si>
  <si>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</si>
  <si>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</si>
  <si>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</si>
  <si>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</si>
  <si>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</si>
  <si>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</si>
  <si>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</si>
  <si>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</si>
  <si>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</si>
  <si>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</si>
  <si>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</si>
  <si>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</si>
  <si>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</si>
  <si>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</si>
  <si>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</si>
  <si>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</si>
  <si>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</si>
  <si>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</si>
  <si>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</si>
  <si>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</si>
  <si>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</si>
  <si>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</si>
  <si>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</si>
  <si>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</si>
  <si>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</si>
  <si>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</si>
  <si>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</si>
  <si>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</si>
  <si>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</si>
  <si>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</si>
  <si>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</si>
  <si>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</si>
  <si>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</si>
  <si>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</si>
  <si>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</si>
  <si>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</si>
  <si>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</si>
  <si>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</si>
  <si>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</si>
  <si>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</si>
  <si>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</si>
  <si>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</si>
  <si>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</si>
  <si>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</si>
  <si>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</si>
  <si>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</si>
  <si>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</si>
  <si>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</si>
  <si>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</si>
  <si>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</si>
  <si>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</si>
  <si>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</si>
  <si>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</si>
  <si>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</si>
  <si>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</si>
  <si>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</si>
  <si>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</si>
  <si>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</si>
  <si>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</si>
  <si>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</si>
  <si>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</si>
  <si>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</si>
  <si>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</si>
  <si>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</si>
  <si>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</si>
  <si>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</si>
  <si>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</si>
  <si>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</si>
  <si>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</si>
  <si>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</si>
  <si>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</si>
  <si>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</si>
  <si>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</si>
  <si>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</si>
  <si>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</si>
  <si>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</si>
  <si>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</si>
  <si>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</si>
  <si>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</si>
  <si>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</si>
  <si>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</si>
  <si>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</si>
  <si>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</si>
  <si>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</si>
  <si>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</si>
  <si>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</si>
  <si>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</si>
  <si>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</si>
  <si>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</si>
  <si>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Сравнительный анализ исполнения местного бюджета ЗАТО Видяево года в разрезе разделов и подразделов 2 квартал 2019/2018 годов</t>
  </si>
  <si>
    <t>Исполнено за 2 квартал 2018 года</t>
  </si>
  <si>
    <t>Исполнено за 2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</si>
</sst>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6" fillId="0" borderId="7" xfId="14" applyNumberFormat="1" applyFont="1" applyBorder="1" applyAlignment="1" applyProtection="1">
      <alignment horizontal="right" vertical="top" shrinkToFit="1"/>
    </xf>
    <xf numFmtId="4" fontId="7" fillId="0" borderId="7" xfId="14" applyNumberFormat="1" applyFont="1" applyBorder="1" applyAlignment="1" applyProtection="1">
      <alignment horizontal="right" vertical="top" shrinkToFit="1"/>
    </xf>
    <xf numFmtId="4" fontId="6" fillId="0" borderId="7" xfId="9" applyNumberFormat="1" applyFont="1" applyBorder="1" applyAlignment="1" applyProtection="1">
      <alignment horizontal="right" vertical="top" shrinkToFit="1"/>
    </xf>
    <xf numFmtId="4" fontId="3" fillId="5" borderId="2" xfId="13" applyFill="1" applyProtection="1">
      <alignment horizontal="right" vertical="top" shrinkToFit="1"/>
    </xf>
    <xf numFmtId="4" fontId="5" fillId="5" borderId="2" xfId="11" applyFont="1" applyFill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</cellXfs>
  <cellStyles count="39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abSelected="1" workbookViewId="0">
      <pane ySplit="6" topLeftCell="A31" activePane="bottomLeft" state="frozen"/>
      <selection pane="bottomLeft" sqref="A1:F1"/>
    </sheetView>
  </sheetViews>
  <sheetFormatPr defaultRowHeight="15" outlineLevelRow="1" x14ac:dyDescent="0.25"/>
  <cols>
    <col min="1" max="1" width="12.42578125" style="15" customWidth="1"/>
    <col min="2" max="2" width="50.7109375" style="1" customWidth="1"/>
    <col min="3" max="3" width="15" style="24" customWidth="1"/>
    <col min="4" max="4" width="15.140625" style="24" customWidth="1"/>
    <col min="5" max="5" width="14" style="24" customWidth="1"/>
    <col min="6" max="6" width="14.42578125" style="2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0" t="s">
        <v>90</v>
      </c>
      <c r="B1" s="31"/>
      <c r="C1" s="31"/>
      <c r="D1" s="31"/>
      <c r="E1" s="31"/>
      <c r="F1" s="31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2"/>
      <c r="B2" s="33"/>
      <c r="C2" s="33"/>
      <c r="D2" s="33"/>
      <c r="E2" s="33"/>
      <c r="F2" s="33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4" t="s">
        <v>0</v>
      </c>
      <c r="B3" s="35"/>
      <c r="C3" s="35"/>
      <c r="D3" s="35"/>
      <c r="E3" s="35"/>
      <c r="F3" s="35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40" t="s">
        <v>1</v>
      </c>
      <c r="B4" s="42" t="s">
        <v>2</v>
      </c>
      <c r="C4" s="36" t="s">
        <v>91</v>
      </c>
      <c r="D4" s="36" t="s">
        <v>92</v>
      </c>
      <c r="E4" s="36" t="s">
        <v>88</v>
      </c>
      <c r="F4" s="36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41"/>
      <c r="B5" s="43"/>
      <c r="C5" s="37"/>
      <c r="D5" s="37"/>
      <c r="E5" s="37"/>
      <c r="F5" s="37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1">
        <v>1</v>
      </c>
      <c r="B6" s="6">
        <v>2</v>
      </c>
      <c r="C6" s="19">
        <v>3</v>
      </c>
      <c r="D6" s="19">
        <v>4</v>
      </c>
      <c r="E6" s="19">
        <v>5</v>
      </c>
      <c r="F6" s="19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6" t="s">
        <v>3</v>
      </c>
      <c r="B7" s="17" t="s">
        <v>4</v>
      </c>
      <c r="C7" s="29">
        <v>39702284.159999996</v>
      </c>
      <c r="D7" s="25">
        <v>37639617.770000003</v>
      </c>
      <c r="E7" s="20">
        <f>E8+E9+E10+E11+E12+E13</f>
        <v>-2062666.3899999973</v>
      </c>
      <c r="F7" s="20">
        <f t="shared" ref="F7:F48" ca="1" si="0">IF(INDIRECT("R[0]C[-3]", FALSE)&lt;&gt;0,INDIRECT("R[0]C[-2]", FALSE)*100/INDIRECT("R[0]C[-3]", FALSE),"")</f>
        <v>94.804665692060794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2" t="s">
        <v>5</v>
      </c>
      <c r="B8" s="7" t="s">
        <v>6</v>
      </c>
      <c r="C8" s="21">
        <v>1473413.56</v>
      </c>
      <c r="D8" s="26">
        <v>1405267.25</v>
      </c>
      <c r="E8" s="18">
        <f t="shared" ref="E8:E13" si="1">D8-C8</f>
        <v>-68146.310000000056</v>
      </c>
      <c r="F8" s="18">
        <f t="shared" ca="1" si="0"/>
        <v>95.374936687836637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2" t="s">
        <v>7</v>
      </c>
      <c r="B9" s="7" t="s">
        <v>8</v>
      </c>
      <c r="C9" s="21">
        <v>3425833.94</v>
      </c>
      <c r="D9" s="26">
        <v>3568670.39</v>
      </c>
      <c r="E9" s="18">
        <f t="shared" si="1"/>
        <v>142836.45000000019</v>
      </c>
      <c r="F9" s="18">
        <f t="shared" ca="1" si="0"/>
        <v>104.16939211011494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2" t="s">
        <v>9</v>
      </c>
      <c r="B10" s="7" t="s">
        <v>10</v>
      </c>
      <c r="C10" s="21">
        <v>20465670.129999999</v>
      </c>
      <c r="D10" s="26">
        <v>20273807.300000001</v>
      </c>
      <c r="E10" s="18">
        <f t="shared" si="1"/>
        <v>-191862.82999999821</v>
      </c>
      <c r="F10" s="18">
        <f t="shared" ca="1" si="0"/>
        <v>99.062513815666591</v>
      </c>
      <c r="G10" s="5"/>
      <c r="H10" s="2"/>
      <c r="I10" s="2"/>
      <c r="J10" s="2"/>
      <c r="K10" s="2"/>
      <c r="L10" s="2"/>
      <c r="M10" s="2"/>
      <c r="N10" s="2"/>
    </row>
    <row r="11" spans="1:14" ht="15" customHeight="1" outlineLevel="1" x14ac:dyDescent="0.25">
      <c r="A11" s="12" t="s">
        <v>11</v>
      </c>
      <c r="B11" s="7" t="s">
        <v>12</v>
      </c>
      <c r="C11" s="21">
        <v>3302.5</v>
      </c>
      <c r="D11" s="26">
        <v>0</v>
      </c>
      <c r="E11" s="18">
        <f t="shared" si="1"/>
        <v>-3302.5</v>
      </c>
      <c r="F11" s="18">
        <v>0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2" t="s">
        <v>13</v>
      </c>
      <c r="B12" s="7" t="s">
        <v>14</v>
      </c>
      <c r="C12" s="21">
        <v>0</v>
      </c>
      <c r="D12" s="26">
        <v>0</v>
      </c>
      <c r="E12" s="18">
        <f t="shared" si="1"/>
        <v>0</v>
      </c>
      <c r="F12" s="18">
        <v>0</v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2" t="s">
        <v>15</v>
      </c>
      <c r="B13" s="7" t="s">
        <v>16</v>
      </c>
      <c r="C13" s="21">
        <v>14334064.029999999</v>
      </c>
      <c r="D13" s="26">
        <v>12391872.83</v>
      </c>
      <c r="E13" s="18">
        <f t="shared" si="1"/>
        <v>-1942191.1999999993</v>
      </c>
      <c r="F13" s="18">
        <f t="shared" ca="1" si="0"/>
        <v>86.450519573966218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6" t="s">
        <v>17</v>
      </c>
      <c r="B14" s="17" t="s">
        <v>18</v>
      </c>
      <c r="C14" s="29">
        <v>183573.32</v>
      </c>
      <c r="D14" s="25">
        <v>229444.33</v>
      </c>
      <c r="E14" s="20">
        <f>E15</f>
        <v>45871.00999999998</v>
      </c>
      <c r="F14" s="20">
        <f t="shared" ca="1" si="0"/>
        <v>124.98784137041264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12" t="s">
        <v>19</v>
      </c>
      <c r="B15" s="7" t="s">
        <v>20</v>
      </c>
      <c r="C15" s="21">
        <v>183573.32</v>
      </c>
      <c r="D15" s="26">
        <v>229444.33</v>
      </c>
      <c r="E15" s="18">
        <f>D15-C15</f>
        <v>45871.00999999998</v>
      </c>
      <c r="F15" s="18">
        <f t="shared" ca="1" si="0"/>
        <v>124.98784137041264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6" t="s">
        <v>21</v>
      </c>
      <c r="B16" s="17" t="s">
        <v>22</v>
      </c>
      <c r="C16" s="29">
        <v>8789525.3499999996</v>
      </c>
      <c r="D16" s="25">
        <v>10066875.060000001</v>
      </c>
      <c r="E16" s="20">
        <f>E17+E18+E19</f>
        <v>1277349.709999999</v>
      </c>
      <c r="F16" s="20">
        <f t="shared" ca="1" si="0"/>
        <v>114.5326358265751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12" t="s">
        <v>23</v>
      </c>
      <c r="B17" s="7" t="s">
        <v>24</v>
      </c>
      <c r="C17" s="21">
        <v>294735.46000000002</v>
      </c>
      <c r="D17" s="26">
        <v>393724.05</v>
      </c>
      <c r="E17" s="18">
        <f>D17-C17</f>
        <v>98988.589999999967</v>
      </c>
      <c r="F17" s="18">
        <f t="shared" ca="1" si="0"/>
        <v>133.58557195662848</v>
      </c>
      <c r="G17" s="5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12" t="s">
        <v>25</v>
      </c>
      <c r="B18" s="7" t="s">
        <v>26</v>
      </c>
      <c r="C18" s="21">
        <v>8494789.8900000006</v>
      </c>
      <c r="D18" s="26">
        <v>9673151.0099999998</v>
      </c>
      <c r="E18" s="18">
        <f t="shared" ref="E18:E19" si="2">D18-C18</f>
        <v>1178361.1199999992</v>
      </c>
      <c r="F18" s="18">
        <f t="shared" ca="1" si="0"/>
        <v>113.87157463879309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2" t="s">
        <v>27</v>
      </c>
      <c r="B19" s="7" t="s">
        <v>28</v>
      </c>
      <c r="C19" s="21">
        <v>0</v>
      </c>
      <c r="D19" s="26">
        <v>0</v>
      </c>
      <c r="E19" s="18">
        <f t="shared" si="2"/>
        <v>0</v>
      </c>
      <c r="F19" s="18">
        <v>0</v>
      </c>
      <c r="G19" s="5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6" t="s">
        <v>29</v>
      </c>
      <c r="B20" s="17" t="s">
        <v>30</v>
      </c>
      <c r="C20" s="29">
        <v>6029417.0800000001</v>
      </c>
      <c r="D20" s="25">
        <v>6146783.8600000003</v>
      </c>
      <c r="E20" s="20">
        <f>E21+E22+E23+E24</f>
        <v>117366.78000000026</v>
      </c>
      <c r="F20" s="20">
        <f t="shared" ca="1" si="0"/>
        <v>101.94656926934636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12" t="s">
        <v>31</v>
      </c>
      <c r="B21" s="7" t="s">
        <v>32</v>
      </c>
      <c r="C21" s="21">
        <v>90198.75</v>
      </c>
      <c r="D21" s="26">
        <v>67300</v>
      </c>
      <c r="E21" s="18">
        <f>D21-C21</f>
        <v>-22898.75</v>
      </c>
      <c r="F21" s="18">
        <f t="shared" ca="1" si="0"/>
        <v>74.613007386465995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2" t="s">
        <v>33</v>
      </c>
      <c r="B22" s="7" t="s">
        <v>34</v>
      </c>
      <c r="C22" s="21">
        <v>5887120.8300000001</v>
      </c>
      <c r="D22" s="26">
        <v>6069483.8600000003</v>
      </c>
      <c r="E22" s="18">
        <f t="shared" ref="E22:E24" si="3">D22-C22</f>
        <v>182363.03000000026</v>
      </c>
      <c r="F22" s="18">
        <f t="shared" ca="1" si="0"/>
        <v>103.09766072866556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2" t="s">
        <v>35</v>
      </c>
      <c r="B23" s="7" t="s">
        <v>36</v>
      </c>
      <c r="C23" s="21">
        <v>4279.25</v>
      </c>
      <c r="D23" s="26">
        <v>0</v>
      </c>
      <c r="E23" s="18">
        <f t="shared" si="3"/>
        <v>-4279.25</v>
      </c>
      <c r="F23" s="18">
        <v>0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2" t="s">
        <v>37</v>
      </c>
      <c r="B24" s="7" t="s">
        <v>38</v>
      </c>
      <c r="C24" s="21">
        <v>47818.25</v>
      </c>
      <c r="D24" s="26">
        <v>10000</v>
      </c>
      <c r="E24" s="18">
        <f t="shared" si="3"/>
        <v>-37818.25</v>
      </c>
      <c r="F24" s="18">
        <f t="shared" ca="1" si="0"/>
        <v>20.912517710288437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6" t="s">
        <v>39</v>
      </c>
      <c r="B25" s="17" t="s">
        <v>40</v>
      </c>
      <c r="C25" s="29">
        <v>41094301.310000002</v>
      </c>
      <c r="D25" s="25">
        <v>44377161.880000003</v>
      </c>
      <c r="E25" s="20">
        <f>E26+E27+E28+E29</f>
        <v>3282860.5700000008</v>
      </c>
      <c r="F25" s="20">
        <f t="shared" ca="1" si="0"/>
        <v>107.9886029579511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12" t="s">
        <v>41</v>
      </c>
      <c r="B26" s="7" t="s">
        <v>42</v>
      </c>
      <c r="C26" s="21">
        <v>5312024.0199999996</v>
      </c>
      <c r="D26" s="26">
        <v>3695454</v>
      </c>
      <c r="E26" s="18">
        <f>D26-C26</f>
        <v>-1616570.0199999996</v>
      </c>
      <c r="F26" s="18">
        <f t="shared" ca="1" si="0"/>
        <v>69.567720064639317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2" t="s">
        <v>43</v>
      </c>
      <c r="B27" s="7" t="s">
        <v>44</v>
      </c>
      <c r="C27" s="21">
        <v>2627448.3199999998</v>
      </c>
      <c r="D27" s="26">
        <v>3052691.47</v>
      </c>
      <c r="E27" s="18">
        <f t="shared" ref="E27:E29" si="4">D27-C27</f>
        <v>425243.15000000037</v>
      </c>
      <c r="F27" s="18">
        <f t="shared" ca="1" si="0"/>
        <v>116.18464373830197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2" t="s">
        <v>45</v>
      </c>
      <c r="B28" s="7" t="s">
        <v>46</v>
      </c>
      <c r="C28" s="21">
        <v>3323478.4</v>
      </c>
      <c r="D28" s="26">
        <v>3458396.41</v>
      </c>
      <c r="E28" s="18">
        <f t="shared" si="4"/>
        <v>134918.01000000024</v>
      </c>
      <c r="F28" s="18">
        <f t="shared" ca="1" si="0"/>
        <v>104.0595422554875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2" t="s">
        <v>47</v>
      </c>
      <c r="B29" s="7" t="s">
        <v>48</v>
      </c>
      <c r="C29" s="21">
        <v>29831350.57</v>
      </c>
      <c r="D29" s="26">
        <v>34170620</v>
      </c>
      <c r="E29" s="18">
        <f t="shared" si="4"/>
        <v>4339269.43</v>
      </c>
      <c r="F29" s="18">
        <f t="shared" ca="1" si="0"/>
        <v>114.54600394245577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6" t="s">
        <v>49</v>
      </c>
      <c r="B30" s="17" t="s">
        <v>50</v>
      </c>
      <c r="C30" s="29">
        <v>99999</v>
      </c>
      <c r="D30" s="25">
        <v>0</v>
      </c>
      <c r="E30" s="20">
        <f>E31</f>
        <v>-99999</v>
      </c>
      <c r="F30" s="20">
        <v>0</v>
      </c>
      <c r="G30" s="5"/>
      <c r="H30" s="2"/>
      <c r="I30" s="2"/>
      <c r="J30" s="2"/>
      <c r="K30" s="2"/>
      <c r="L30" s="2"/>
      <c r="M30" s="2"/>
      <c r="N30" s="2"/>
    </row>
    <row r="31" spans="1:14" ht="16.5" customHeight="1" outlineLevel="1" x14ac:dyDescent="0.25">
      <c r="A31" s="12" t="s">
        <v>51</v>
      </c>
      <c r="B31" s="7" t="s">
        <v>52</v>
      </c>
      <c r="C31" s="21">
        <v>99999</v>
      </c>
      <c r="D31" s="26">
        <v>0</v>
      </c>
      <c r="E31" s="18">
        <f>D31-C31</f>
        <v>-99999</v>
      </c>
      <c r="F31" s="18">
        <v>0</v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6" t="s">
        <v>53</v>
      </c>
      <c r="B32" s="17" t="s">
        <v>54</v>
      </c>
      <c r="C32" s="29">
        <v>135617373.77000001</v>
      </c>
      <c r="D32" s="25">
        <v>147901534.96000001</v>
      </c>
      <c r="E32" s="20">
        <f>E33+E34+E35+E36+E37</f>
        <v>12284161.189999994</v>
      </c>
      <c r="F32" s="20">
        <f t="shared" ca="1" si="0"/>
        <v>109.05795536996114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12" t="s">
        <v>55</v>
      </c>
      <c r="B33" s="7" t="s">
        <v>56</v>
      </c>
      <c r="C33" s="21">
        <v>50960326.670000002</v>
      </c>
      <c r="D33" s="26">
        <v>62698196</v>
      </c>
      <c r="E33" s="18">
        <f>D33-C33</f>
        <v>11737869.329999998</v>
      </c>
      <c r="F33" s="18">
        <f t="shared" ca="1" si="0"/>
        <v>123.03334789435328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2" t="s">
        <v>57</v>
      </c>
      <c r="B34" s="7" t="s">
        <v>58</v>
      </c>
      <c r="C34" s="21">
        <v>56974037.700000003</v>
      </c>
      <c r="D34" s="26">
        <v>61070635</v>
      </c>
      <c r="E34" s="18">
        <f t="shared" ref="E34:E37" si="5">D34-C34</f>
        <v>4096597.299999997</v>
      </c>
      <c r="F34" s="18">
        <f t="shared" ca="1" si="0"/>
        <v>107.19028783175042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2" t="s">
        <v>59</v>
      </c>
      <c r="B35" s="7" t="s">
        <v>60</v>
      </c>
      <c r="C35" s="21">
        <v>19282507.940000001</v>
      </c>
      <c r="D35" s="26">
        <v>16222742.48</v>
      </c>
      <c r="E35" s="18">
        <f t="shared" si="5"/>
        <v>-3059765.4600000009</v>
      </c>
      <c r="F35" s="18">
        <f t="shared" ca="1" si="0"/>
        <v>84.131911318170566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2" t="s">
        <v>61</v>
      </c>
      <c r="B36" s="7" t="s">
        <v>62</v>
      </c>
      <c r="C36" s="21">
        <v>843888.61</v>
      </c>
      <c r="D36" s="26">
        <v>954712.43</v>
      </c>
      <c r="E36" s="18">
        <f t="shared" si="5"/>
        <v>110823.82000000007</v>
      </c>
      <c r="F36" s="18">
        <f t="shared" ca="1" si="0"/>
        <v>113.13251757243175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2" t="s">
        <v>63</v>
      </c>
      <c r="B37" s="7" t="s">
        <v>64</v>
      </c>
      <c r="C37" s="21">
        <v>7556612.8499999996</v>
      </c>
      <c r="D37" s="26">
        <v>6955249.0499999998</v>
      </c>
      <c r="E37" s="18">
        <f t="shared" si="5"/>
        <v>-601363.79999999981</v>
      </c>
      <c r="F37" s="18">
        <f t="shared" ca="1" si="0"/>
        <v>92.041886862048258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6" t="s">
        <v>65</v>
      </c>
      <c r="B38" s="17" t="s">
        <v>66</v>
      </c>
      <c r="C38" s="29">
        <v>5462924</v>
      </c>
      <c r="D38" s="25">
        <v>5311360.58</v>
      </c>
      <c r="E38" s="20">
        <f t="shared" ref="E38:F38" si="6">E39</f>
        <v>-151563.41999999993</v>
      </c>
      <c r="F38" s="20">
        <f t="shared" ca="1" si="6"/>
        <v>97.22559896494991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12" t="s">
        <v>67</v>
      </c>
      <c r="B39" s="7" t="s">
        <v>68</v>
      </c>
      <c r="C39" s="21">
        <v>5462924</v>
      </c>
      <c r="D39" s="26">
        <v>5311360.58</v>
      </c>
      <c r="E39" s="18">
        <f>D39-C39</f>
        <v>-151563.41999999993</v>
      </c>
      <c r="F39" s="18">
        <f t="shared" ca="1" si="0"/>
        <v>97.22559896494991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6" t="s">
        <v>69</v>
      </c>
      <c r="B40" s="17" t="s">
        <v>70</v>
      </c>
      <c r="C40" s="29">
        <v>11573115.73</v>
      </c>
      <c r="D40" s="25">
        <v>11897779.619999999</v>
      </c>
      <c r="E40" s="20">
        <f>E41+E42+E43</f>
        <v>324663.88999999966</v>
      </c>
      <c r="F40" s="20">
        <f t="shared" ca="1" si="0"/>
        <v>102.80532829338603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12" t="s">
        <v>71</v>
      </c>
      <c r="B41" s="7" t="s">
        <v>72</v>
      </c>
      <c r="C41" s="21">
        <v>65300.98</v>
      </c>
      <c r="D41" s="26">
        <v>55903.98</v>
      </c>
      <c r="E41" s="18">
        <f>D41-C41</f>
        <v>-9397</v>
      </c>
      <c r="F41" s="18">
        <f t="shared" ca="1" si="0"/>
        <v>85.609710604649422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12" t="s">
        <v>73</v>
      </c>
      <c r="B42" s="7" t="s">
        <v>74</v>
      </c>
      <c r="C42" s="21">
        <v>6595915.8099999996</v>
      </c>
      <c r="D42" s="26">
        <v>6495890</v>
      </c>
      <c r="E42" s="18">
        <f t="shared" ref="E42:E43" si="7">D42-C42</f>
        <v>-100025.80999999959</v>
      </c>
      <c r="F42" s="18">
        <f t="shared" ca="1" si="0"/>
        <v>98.483519000525277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12" t="s">
        <v>75</v>
      </c>
      <c r="B43" s="7" t="s">
        <v>76</v>
      </c>
      <c r="C43" s="21">
        <v>4911898.9400000004</v>
      </c>
      <c r="D43" s="26">
        <v>5345985.6399999997</v>
      </c>
      <c r="E43" s="18">
        <f t="shared" si="7"/>
        <v>434086.69999999925</v>
      </c>
      <c r="F43" s="18">
        <f t="shared" ca="1" si="0"/>
        <v>108.837451773794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x14ac:dyDescent="0.25">
      <c r="A44" s="16" t="s">
        <v>77</v>
      </c>
      <c r="B44" s="17" t="s">
        <v>78</v>
      </c>
      <c r="C44" s="29">
        <v>21105886.219999999</v>
      </c>
      <c r="D44" s="25">
        <v>19977534</v>
      </c>
      <c r="E44" s="20">
        <f>E45+E46</f>
        <v>-1128352.2199999988</v>
      </c>
      <c r="F44" s="20">
        <f t="shared" ca="1" si="0"/>
        <v>94.653850550322929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2" t="s">
        <v>79</v>
      </c>
      <c r="B45" s="7" t="s">
        <v>80</v>
      </c>
      <c r="C45" s="21">
        <v>83530</v>
      </c>
      <c r="D45" s="26">
        <v>68000</v>
      </c>
      <c r="E45" s="18">
        <f>D45-C45</f>
        <v>-15530</v>
      </c>
      <c r="F45" s="18">
        <f t="shared" ca="1" si="0"/>
        <v>81.407877409314025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2" t="s">
        <v>81</v>
      </c>
      <c r="B46" s="7" t="s">
        <v>82</v>
      </c>
      <c r="C46" s="21">
        <v>21022356.219999999</v>
      </c>
      <c r="D46" s="26">
        <v>19909534</v>
      </c>
      <c r="E46" s="18">
        <f>D46-C46</f>
        <v>-1112822.2199999988</v>
      </c>
      <c r="F46" s="18">
        <f t="shared" ca="1" si="0"/>
        <v>94.706481954951869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16" t="s">
        <v>83</v>
      </c>
      <c r="B47" s="17" t="s">
        <v>84</v>
      </c>
      <c r="C47" s="29">
        <v>2840454</v>
      </c>
      <c r="D47" s="25">
        <v>2746715.09</v>
      </c>
      <c r="E47" s="20">
        <f>E48</f>
        <v>-93738.910000000149</v>
      </c>
      <c r="F47" s="20">
        <f t="shared" ca="1" si="0"/>
        <v>96.699861712247412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12" t="s">
        <v>85</v>
      </c>
      <c r="B48" s="7" t="s">
        <v>86</v>
      </c>
      <c r="C48" s="21">
        <v>2840454</v>
      </c>
      <c r="D48" s="26">
        <v>2746715.09</v>
      </c>
      <c r="E48" s="18">
        <f>D48-C48</f>
        <v>-93738.910000000149</v>
      </c>
      <c r="F48" s="18">
        <f t="shared" ca="1" si="0"/>
        <v>96.699861712247412</v>
      </c>
      <c r="G48" s="5"/>
      <c r="H48" s="2"/>
      <c r="I48" s="2"/>
      <c r="J48" s="2"/>
      <c r="K48" s="2"/>
      <c r="L48" s="2"/>
      <c r="M48" s="2"/>
      <c r="N48" s="2"/>
    </row>
    <row r="49" spans="1:13" ht="12.75" customHeight="1" x14ac:dyDescent="0.25">
      <c r="A49" s="13" t="s">
        <v>87</v>
      </c>
      <c r="B49" s="8"/>
      <c r="C49" s="28">
        <v>272498853.94</v>
      </c>
      <c r="D49" s="27">
        <v>286294807.14999998</v>
      </c>
      <c r="E49" s="22">
        <f t="shared" ref="E49" si="8">E7+E14+E16+E20+E25+E30+E32+E38+E40+E44+E47</f>
        <v>13795953.209999997</v>
      </c>
      <c r="F49" s="22">
        <f>D49/C49*100</f>
        <v>105.06275641549583</v>
      </c>
      <c r="G49" s="5"/>
      <c r="H49" s="2"/>
      <c r="I49" s="2"/>
      <c r="J49" s="2"/>
      <c r="K49" s="2"/>
      <c r="L49" s="2"/>
      <c r="M49" s="2"/>
    </row>
    <row r="50" spans="1:13" ht="12.75" customHeight="1" x14ac:dyDescent="0.25">
      <c r="A50" s="14"/>
      <c r="B50" s="9"/>
      <c r="C50" s="23"/>
      <c r="D50" s="23"/>
      <c r="E50" s="23"/>
      <c r="F50" s="23"/>
      <c r="G50" s="2"/>
      <c r="H50" s="2"/>
      <c r="I50" s="2"/>
      <c r="J50" s="2"/>
      <c r="K50" s="2"/>
      <c r="L50" s="2"/>
      <c r="M50" s="2"/>
    </row>
    <row r="51" spans="1:13" ht="12.75" customHeight="1" x14ac:dyDescent="0.25">
      <c r="A51" s="38"/>
      <c r="B51" s="38"/>
      <c r="C51" s="39"/>
      <c r="H51" s="10"/>
      <c r="I51" s="2"/>
      <c r="J51" s="2"/>
      <c r="K51" s="2"/>
      <c r="L51" s="2"/>
      <c r="M51" s="2"/>
    </row>
  </sheetData>
  <mergeCells count="10">
    <mergeCell ref="A51:C51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2019-08-07T11:45:45Z</cp:lastPrinted>
  <dcterms:created xsi:type="dcterms:W3CDTF">2017-09-27T06:36:13Z</dcterms:created>
  <dcterms:modified xsi:type="dcterms:W3CDTF">2019-08-07T12:35:11Z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