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нецова Ю.В\Desktop\Анализ исполнения бюджета 2019 год\"/>
    </mc:Choice>
  </mc:AlternateContent>
  <bookViews>
    <workbookView xWindow="0" yWindow="0" windowWidth="12900" windowHeight="3645"/>
  </bookViews>
  <sheets>
    <sheet name="Документ" sheetId="1" r:id="rId1"/>
  </sheets>
  <definedNames>
    <definedName name="_xlnm._FilterDatabase" localSheetId="0" hidden="1">Документ!$A$6:$N$49</definedName>
    <definedName name="_xlnm.Print_Titles" localSheetId="0">Документ!$4:$6</definedName>
  </definedNames>
  <calcPr calcId="152511"/>
</workbook>
</file>

<file path=xl/calcChain.xml><?xml version="1.0" encoding="utf-8"?>
<calcChain xmlns="http://schemas.openxmlformats.org/spreadsheetml/2006/main">
  <c r="F49" i="1" l="1"/>
  <c r="D49" i="1"/>
  <c r="E49" i="1"/>
  <c r="C49" i="1"/>
  <c r="C47" i="1"/>
  <c r="C44" i="1"/>
  <c r="C40" i="1"/>
  <c r="C38" i="1"/>
  <c r="C32" i="1"/>
  <c r="C30" i="1"/>
  <c r="C25" i="1"/>
  <c r="C20" i="1"/>
  <c r="C16" i="1"/>
  <c r="C14" i="1"/>
  <c r="C7" i="1"/>
  <c r="D38" i="1" l="1"/>
  <c r="D47" i="1"/>
  <c r="D44" i="1"/>
  <c r="D40" i="1"/>
  <c r="D32" i="1"/>
  <c r="D30" i="1"/>
  <c r="D25" i="1"/>
  <c r="D20" i="1"/>
  <c r="D16" i="1"/>
  <c r="D14" i="1"/>
  <c r="D7" i="1"/>
  <c r="E31" i="1" l="1"/>
  <c r="E30" i="1" s="1"/>
  <c r="E46" i="1"/>
  <c r="E45" i="1"/>
  <c r="E48" i="1"/>
  <c r="E47" i="1" s="1"/>
  <c r="E42" i="1"/>
  <c r="E43" i="1"/>
  <c r="E41" i="1"/>
  <c r="E39" i="1"/>
  <c r="E38" i="1" s="1"/>
  <c r="E34" i="1"/>
  <c r="E35" i="1"/>
  <c r="E36" i="1"/>
  <c r="E37" i="1"/>
  <c r="E33" i="1"/>
  <c r="E27" i="1"/>
  <c r="E28" i="1"/>
  <c r="E29" i="1"/>
  <c r="E26" i="1"/>
  <c r="E22" i="1"/>
  <c r="E23" i="1"/>
  <c r="E24" i="1"/>
  <c r="E21" i="1"/>
  <c r="E18" i="1"/>
  <c r="E19" i="1"/>
  <c r="E17" i="1"/>
  <c r="E15" i="1"/>
  <c r="E14" i="1" s="1"/>
  <c r="E11" i="1"/>
  <c r="E12" i="1"/>
  <c r="E13" i="1"/>
  <c r="E9" i="1"/>
  <c r="E10" i="1"/>
  <c r="E8" i="1"/>
  <c r="F18" i="1"/>
  <c r="F21" i="1"/>
  <c r="F32" i="1"/>
  <c r="F29" i="1"/>
  <c r="F17" i="1"/>
  <c r="F25" i="1"/>
  <c r="F39" i="1"/>
  <c r="F20" i="1"/>
  <c r="F13" i="1"/>
  <c r="F8" i="1"/>
  <c r="F40" i="1"/>
  <c r="F33" i="1"/>
  <c r="F46" i="1"/>
  <c r="F24" i="1"/>
  <c r="F42" i="1"/>
  <c r="F35" i="1"/>
  <c r="F7" i="1"/>
  <c r="F14" i="1"/>
  <c r="F28" i="1"/>
  <c r="F34" i="1"/>
  <c r="F16" i="1"/>
  <c r="F27" i="1"/>
  <c r="F10" i="1"/>
  <c r="F45" i="1"/>
  <c r="F22" i="1"/>
  <c r="F44" i="1"/>
  <c r="F41" i="1"/>
  <c r="F26" i="1"/>
  <c r="F9" i="1"/>
  <c r="F15" i="1"/>
  <c r="F36" i="1"/>
  <c r="F43" i="1"/>
  <c r="F37" i="1"/>
  <c r="F38" i="1" l="1"/>
  <c r="E20" i="1"/>
  <c r="E32" i="1"/>
  <c r="E7" i="1"/>
  <c r="E40" i="1"/>
  <c r="E44" i="1"/>
  <c r="E25" i="1"/>
  <c r="E16" i="1"/>
  <c r="F48" i="1"/>
  <c r="F47" i="1"/>
</calcChain>
</file>

<file path=xl/sharedStrings.xml><?xml version="1.0" encoding="utf-8"?>
<sst xmlns="http://schemas.openxmlformats.org/spreadsheetml/2006/main" count="93" uniqueCount="93">
  <si>
    <t>(рублей)</t>
  </si>
  <si>
    <t>Раздел, подраздел</t>
  </si>
  <si>
    <t>Наименование программы, подпрограммы</t>
  </si>
  <si>
    <t>0100</t>
  </si>
  <si>
    <t>ОБЩЕГОСУДАРСТВЕННЫЕ ВОПРОСЫ</t>
  </si>
  <si>
    <t>0102</t>
  </si>
  <si>
    <t xml:space="preserve">  Функционирование высшего должностного лица субъекта Российской Федерации и муниципального образования</t>
  </si>
  <si>
    <t>0103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</si>
  <si>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</si>
  <si>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</si>
  <si>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</si>
  <si>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0107</t>
  </si>
  <si>
    <t xml:space="preserve">  Обеспечение проведения выборов и референдумов</t>
  </si>
  <si>
    <t>0111</t>
  </si>
  <si>
    <t xml:space="preserve">  Резервные фонды</t>
  </si>
  <si>
    <t>0113</t>
  </si>
  <si>
    <t xml:space="preserve">  Другие общегосударственные вопросы</t>
  </si>
  <si>
    <t>0200</t>
  </si>
  <si>
    <t>НАЦИОНАЛЬНАЯ ОБОРОНА</t>
  </si>
  <si>
    <t>0203</t>
  </si>
  <si>
    <t xml:space="preserve">  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</si>
  <si>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</si>
  <si>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</si>
  <si>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0304</t>
  </si>
  <si>
    <t xml:space="preserve">  Органы юстиции</t>
  </si>
  <si>
    <t>0309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</si>
  <si>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</si>
  <si>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0314</t>
  </si>
  <si>
    <t xml:space="preserve">  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</si>
  <si>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</si>
  <si>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</si>
  <si>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</si>
  <si>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 xml:space="preserve">  Сельское хозяйство и рыболовство</t>
  </si>
  <si>
    <t>0409</t>
  </si>
  <si>
    <t xml:space="preserve">  Дорожное хозяйство (дорожные фонды)</t>
  </si>
  <si>
    <t>0410</t>
  </si>
  <si>
    <t xml:space="preserve">  Связь и информатика</t>
  </si>
  <si>
    <t>0412</t>
  </si>
  <si>
    <t xml:space="preserve">  Другие вопросы в области национальной экономики</t>
  </si>
  <si>
    <t>0500</t>
  </si>
  <si>
    <t>ЖИЛИЩНО-КОММУНАЛЬНОЕ ХОЗЯЙСТВО</t>
  </si>
  <si>
    <t>0501</t>
  </si>
  <si>
    <t xml:space="preserve">  Жилищное хозяйство</t>
  </si>
  <si>
    <t>0502</t>
  </si>
  <si>
    <t xml:space="preserve">  Коммунальное хозяйство</t>
  </si>
  <si>
    <t>0503</t>
  </si>
  <si>
    <t xml:space="preserve">  Благоустройство</t>
  </si>
  <si>
    <t>0505</t>
  </si>
  <si>
    <t xml:space="preserve">  Другие вопросы в области жилищно-коммунального хозяйства</t>
  </si>
  <si>
    <t>0600</t>
  </si>
  <si>
    <t>ОХРАНА ОКРУЖАЮЩЕЙ СРЕДЫ</t>
  </si>
  <si>
    <t>0605</t>
  </si>
  <si>
    <t xml:space="preserve">  Другие вопросы в области охраны окружающей среды</t>
  </si>
  <si>
    <t>0700</t>
  </si>
  <si>
    <t>ОБРАЗОВАНИЕ</t>
  </si>
  <si>
    <t>0701</t>
  </si>
  <si>
    <t xml:space="preserve">  Дошкольное образование</t>
  </si>
  <si>
    <t>0702</t>
  </si>
  <si>
    <t xml:space="preserve">  Общее образование</t>
  </si>
  <si>
    <t>0703</t>
  </si>
  <si>
    <t xml:space="preserve">  Дополнительное образование детей</t>
  </si>
  <si>
    <t>0707</t>
  </si>
  <si>
    <t xml:space="preserve">  Молодежная политика</t>
  </si>
  <si>
    <t>0709</t>
  </si>
  <si>
    <t xml:space="preserve">  Другие вопросы в области образования</t>
  </si>
  <si>
    <t>0800</t>
  </si>
  <si>
    <t>КУЛЬТУРА И КИНЕМАТОГРАФИЯ</t>
  </si>
  <si>
    <t>0801</t>
  </si>
  <si>
    <t xml:space="preserve">  Культура</t>
  </si>
  <si>
    <t>1000</t>
  </si>
  <si>
    <t>СОЦИАЛЬНАЯ ПОЛИТИКА</t>
  </si>
  <si>
    <t>1001</t>
  </si>
  <si>
    <t xml:space="preserve">  Пенсионное обеспечение</t>
  </si>
  <si>
    <t>1003</t>
  </si>
  <si>
    <t xml:space="preserve">  Социальное обеспечение населения</t>
  </si>
  <si>
    <t>1004</t>
  </si>
  <si>
    <t xml:space="preserve">  Охрана семьи и детства</t>
  </si>
  <si>
    <t>1100</t>
  </si>
  <si>
    <t>ФИЗИЧЕСКАЯ КУЛЬТУРА И СПОРТ</t>
  </si>
  <si>
    <t>1101</t>
  </si>
  <si>
    <t xml:space="preserve">  Физическая культура</t>
  </si>
  <si>
    <t>1102</t>
  </si>
  <si>
    <t xml:space="preserve">  Массовый спорт</t>
  </si>
  <si>
    <t>1200</t>
  </si>
  <si>
    <t>СРЕДСТВА МАССОВОЙ ИНФОРМАЦИИ</t>
  </si>
  <si>
    <t>1202</t>
  </si>
  <si>
    <t xml:space="preserve">  Периодическая печать и издательства</t>
  </si>
  <si>
    <t>Итого</t>
  </si>
  <si>
    <t>Отклонение   (стр.4-стр.3)</t>
  </si>
  <si>
    <t>Процент отклонения</t>
  </si>
  <si>
    <t>Исполнено за 1 квартал 2018 года</t>
  </si>
  <si>
    <t>Исполнено за 1 квартал 2019 года</t>
  </si>
  <si>
    <t>Сравнительный анализ исполнения местного бюджета ЗАТО Видяево года в разрезе разделов и подразделов 1 квартал 2019/2018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</si>
</sst>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3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49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</cellStyleXfs>
  <cellXfs count="39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1" fillId="0" borderId="3" xfId="8" applyNumberFormat="1" applyProtection="1"/>
    <xf numFmtId="0" fontId="1" fillId="0" borderId="2" xfId="9" applyNumberFormat="1" applyProtection="1">
      <alignment horizontal="center" vertical="center" shrinkToFit="1"/>
    </xf>
    <xf numFmtId="49" fontId="1" fillId="0" borderId="2" xfId="10" applyNumberFormat="1" applyProtection="1">
      <alignment horizontal="left" vertical="top" wrapText="1"/>
    </xf>
    <xf numFmtId="0" fontId="3" fillId="0" borderId="2" xfId="12" applyNumberFormat="1" applyProtection="1">
      <alignment horizontal="left"/>
    </xf>
    <xf numFmtId="0" fontId="1" fillId="0" borderId="4" xfId="14" applyNumberFormat="1" applyProtection="1"/>
    <xf numFmtId="0" fontId="1" fillId="0" borderId="1" xfId="15" applyNumberFormat="1" applyProtection="1">
      <alignment horizontal="left" wrapText="1"/>
    </xf>
    <xf numFmtId="0" fontId="1" fillId="0" borderId="2" xfId="9" applyNumberFormat="1" applyAlignment="1" applyProtection="1">
      <alignment horizontal="center" vertical="center" shrinkToFit="1"/>
    </xf>
    <xf numFmtId="49" fontId="1" fillId="0" borderId="2" xfId="10" applyNumberFormat="1" applyAlignment="1" applyProtection="1">
      <alignment horizontal="center" vertical="top" wrapText="1"/>
    </xf>
    <xf numFmtId="0" fontId="3" fillId="0" borderId="2" xfId="12" applyNumberFormat="1" applyAlignment="1" applyProtection="1">
      <alignment horizontal="center"/>
    </xf>
    <xf numFmtId="0" fontId="1" fillId="0" borderId="4" xfId="14" applyNumberForma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49" fontId="5" fillId="0" borderId="2" xfId="10" applyNumberFormat="1" applyFont="1" applyAlignment="1" applyProtection="1">
      <alignment horizontal="center" vertical="top" wrapText="1"/>
    </xf>
    <xf numFmtId="49" fontId="5" fillId="0" borderId="2" xfId="10" applyNumberFormat="1" applyFont="1" applyProtection="1">
      <alignment horizontal="left" vertical="top" wrapText="1"/>
    </xf>
    <xf numFmtId="4" fontId="1" fillId="5" borderId="2" xfId="11" applyNumberFormat="1" applyFill="1" applyProtection="1">
      <alignment horizontal="right" vertical="top" shrinkToFit="1"/>
    </xf>
    <xf numFmtId="0" fontId="1" fillId="5" borderId="2" xfId="9" applyNumberFormat="1" applyFill="1" applyProtection="1">
      <alignment horizontal="center" vertical="center" shrinkToFit="1"/>
    </xf>
    <xf numFmtId="4" fontId="5" fillId="5" borderId="2" xfId="11" applyNumberFormat="1" applyFont="1" applyFill="1" applyProtection="1">
      <alignment horizontal="right" vertical="top" shrinkToFit="1"/>
    </xf>
    <xf numFmtId="4" fontId="1" fillId="5" borderId="2" xfId="11" applyFill="1" applyProtection="1">
      <alignment horizontal="right" vertical="top" shrinkToFit="1"/>
    </xf>
    <xf numFmtId="4" fontId="3" fillId="5" borderId="2" xfId="13" applyNumberFormat="1" applyFill="1" applyProtection="1">
      <alignment horizontal="right" vertical="top" shrinkToFit="1"/>
    </xf>
    <xf numFmtId="0" fontId="1" fillId="5" borderId="4" xfId="14" applyNumberFormat="1" applyFill="1" applyProtection="1"/>
    <xf numFmtId="0" fontId="0" fillId="5" borderId="0" xfId="0" applyFill="1" applyProtection="1">
      <protection locked="0"/>
    </xf>
    <xf numFmtId="0" fontId="2" fillId="0" borderId="1" xfId="3" applyNumberFormat="1" applyProtection="1">
      <alignment horizontal="center" wrapText="1"/>
    </xf>
    <xf numFmtId="0" fontId="2" fillId="0" borderId="1" xfId="3" applyProtection="1">
      <alignment horizontal="center" wrapText="1"/>
      <protection locked="0"/>
    </xf>
    <xf numFmtId="0" fontId="2" fillId="0" borderId="1" xfId="4" applyNumberFormat="1" applyProtection="1">
      <alignment horizontal="center"/>
    </xf>
    <xf numFmtId="0" fontId="2" fillId="0" borderId="1" xfId="4" applyProtection="1">
      <alignment horizontal="center"/>
      <protection locked="0"/>
    </xf>
    <xf numFmtId="0" fontId="1" fillId="0" borderId="1" xfId="6" applyNumberFormat="1" applyProtection="1">
      <alignment horizontal="right"/>
    </xf>
    <xf numFmtId="0" fontId="1" fillId="0" borderId="1" xfId="6" applyProtection="1">
      <alignment horizontal="right"/>
      <protection locked="0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 applyProtection="1">
      <alignment horizontal="center" vertical="center" wrapText="1"/>
      <protection locked="0"/>
    </xf>
    <xf numFmtId="0" fontId="1" fillId="0" borderId="1" xfId="15" applyNumberFormat="1" applyProtection="1">
      <alignment horizontal="left" wrapText="1"/>
    </xf>
    <xf numFmtId="0" fontId="1" fillId="0" borderId="1" xfId="15" applyProtection="1">
      <alignment horizontal="left" wrapText="1"/>
      <protection locked="0"/>
    </xf>
    <xf numFmtId="0" fontId="1" fillId="0" borderId="2" xfId="7" applyNumberFormat="1" applyAlignment="1" applyProtection="1">
      <alignment horizontal="center" vertical="center" wrapText="1"/>
    </xf>
    <xf numFmtId="0" fontId="1" fillId="0" borderId="2" xfId="7" applyAlignment="1" applyProtection="1">
      <alignment horizontal="center" vertical="center" wrapText="1"/>
      <protection locked="0"/>
    </xf>
    <xf numFmtId="0" fontId="1" fillId="0" borderId="2" xfId="7" applyNumberFormat="1" applyProtection="1">
      <alignment horizontal="center" vertical="center" wrapText="1"/>
    </xf>
    <xf numFmtId="0" fontId="1" fillId="0" borderId="2" xfId="7" applyProtection="1">
      <alignment horizontal="center" vertical="center" wrapText="1"/>
      <protection locked="0"/>
    </xf>
  </cellXfs>
  <cellStyles count="33">
    <cellStyle name="br" xfId="18"/>
    <cellStyle name="col" xfId="17"/>
    <cellStyle name="style0" xfId="19"/>
    <cellStyle name="td" xfId="20"/>
    <cellStyle name="tr" xfId="16"/>
    <cellStyle name="xl21" xfId="21"/>
    <cellStyle name="xl22" xfId="1"/>
    <cellStyle name="xl23" xfId="2"/>
    <cellStyle name="xl24" xfId="3"/>
    <cellStyle name="xl25" xfId="4"/>
    <cellStyle name="xl26" xfId="5"/>
    <cellStyle name="xl27" xfId="6"/>
    <cellStyle name="xl28" xfId="22"/>
    <cellStyle name="xl29" xfId="7"/>
    <cellStyle name="xl30" xfId="8"/>
    <cellStyle name="xl31" xfId="9"/>
    <cellStyle name="xl32" xfId="23"/>
    <cellStyle name="xl33" xfId="12"/>
    <cellStyle name="xl34" xfId="13"/>
    <cellStyle name="xl35" xfId="24"/>
    <cellStyle name="xl36" xfId="14"/>
    <cellStyle name="xl37" xfId="15"/>
    <cellStyle name="xl38" xfId="10"/>
    <cellStyle name="xl39" xfId="11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xl47" xfId="32"/>
    <cellStyle name="Обычный" xfId="0" builtinId="0"/>
  </cellStyles>
  <dxfs count="0"/>
  <tableStyles count="0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showGridLines="0" tabSelected="1" workbookViewId="0">
      <pane ySplit="6" topLeftCell="A46" activePane="bottomLeft" state="frozen"/>
      <selection pane="bottomLeft" sqref="A1:F1"/>
    </sheetView>
  </sheetViews>
  <sheetFormatPr defaultRowHeight="15" outlineLevelRow="1" x14ac:dyDescent="0.25"/>
  <cols>
    <col min="1" max="1" width="12.42578125" style="15" customWidth="1"/>
    <col min="2" max="2" width="50.7109375" style="1" customWidth="1"/>
    <col min="3" max="3" width="15" style="24" customWidth="1"/>
    <col min="4" max="4" width="15.140625" style="24" customWidth="1"/>
    <col min="5" max="5" width="14" style="24" customWidth="1"/>
    <col min="6" max="6" width="14.42578125" style="24" customWidth="1"/>
    <col min="7" max="12" width="0.140625" style="1" customWidth="1"/>
    <col min="13" max="13" width="9.140625" style="1" customWidth="1"/>
    <col min="14" max="16384" width="9.140625" style="1"/>
  </cols>
  <sheetData>
    <row r="1" spans="1:14" ht="41.25" customHeight="1" x14ac:dyDescent="0.25">
      <c r="A1" s="25" t="s">
        <v>92</v>
      </c>
      <c r="B1" s="26"/>
      <c r="C1" s="26"/>
      <c r="D1" s="26"/>
      <c r="E1" s="26"/>
      <c r="F1" s="26"/>
      <c r="G1" s="3"/>
      <c r="H1" s="3"/>
      <c r="I1" s="3"/>
      <c r="J1" s="3"/>
      <c r="K1" s="3"/>
      <c r="L1" s="3"/>
      <c r="M1" s="3"/>
    </row>
    <row r="2" spans="1:14" ht="18" customHeight="1" x14ac:dyDescent="0.25">
      <c r="A2" s="27"/>
      <c r="B2" s="28"/>
      <c r="C2" s="28"/>
      <c r="D2" s="28"/>
      <c r="E2" s="28"/>
      <c r="F2" s="28"/>
      <c r="G2" s="3"/>
      <c r="H2" s="3"/>
      <c r="I2" s="3"/>
      <c r="J2" s="3"/>
      <c r="K2" s="3"/>
      <c r="L2" s="3"/>
      <c r="M2" s="3"/>
    </row>
    <row r="3" spans="1:14" ht="12.75" customHeight="1" x14ac:dyDescent="0.25">
      <c r="A3" s="29" t="s">
        <v>0</v>
      </c>
      <c r="B3" s="30"/>
      <c r="C3" s="30"/>
      <c r="D3" s="30"/>
      <c r="E3" s="30"/>
      <c r="F3" s="30"/>
      <c r="G3" s="4"/>
      <c r="H3" s="4"/>
      <c r="I3" s="4"/>
      <c r="J3" s="4"/>
      <c r="K3" s="4"/>
      <c r="L3" s="4"/>
      <c r="M3" s="4"/>
    </row>
    <row r="4" spans="1:14" ht="15.2" customHeight="1" x14ac:dyDescent="0.25">
      <c r="A4" s="35" t="s">
        <v>1</v>
      </c>
      <c r="B4" s="37" t="s">
        <v>2</v>
      </c>
      <c r="C4" s="31" t="s">
        <v>90</v>
      </c>
      <c r="D4" s="31" t="s">
        <v>91</v>
      </c>
      <c r="E4" s="31" t="s">
        <v>88</v>
      </c>
      <c r="F4" s="31" t="s">
        <v>89</v>
      </c>
      <c r="G4" s="5"/>
      <c r="H4" s="2"/>
      <c r="I4" s="2"/>
      <c r="J4" s="2"/>
      <c r="K4" s="2"/>
      <c r="L4" s="2"/>
      <c r="M4" s="2"/>
    </row>
    <row r="5" spans="1:14" ht="54" customHeight="1" x14ac:dyDescent="0.25">
      <c r="A5" s="36"/>
      <c r="B5" s="38"/>
      <c r="C5" s="32"/>
      <c r="D5" s="32"/>
      <c r="E5" s="32"/>
      <c r="F5" s="32"/>
      <c r="G5" s="5"/>
      <c r="H5" s="2"/>
      <c r="I5" s="2"/>
      <c r="J5" s="2"/>
      <c r="K5" s="2"/>
      <c r="L5" s="2"/>
      <c r="M5" s="2"/>
    </row>
    <row r="6" spans="1:14" ht="12.75" customHeight="1" x14ac:dyDescent="0.25">
      <c r="A6" s="11">
        <v>1</v>
      </c>
      <c r="B6" s="6">
        <v>2</v>
      </c>
      <c r="C6" s="19">
        <v>3</v>
      </c>
      <c r="D6" s="19">
        <v>4</v>
      </c>
      <c r="E6" s="19">
        <v>5</v>
      </c>
      <c r="F6" s="19">
        <v>6</v>
      </c>
      <c r="G6" s="5"/>
      <c r="H6" s="2"/>
      <c r="I6" s="2"/>
      <c r="J6" s="2"/>
      <c r="K6" s="2"/>
      <c r="L6" s="2"/>
      <c r="M6" s="2"/>
    </row>
    <row r="7" spans="1:14" ht="15" customHeight="1" x14ac:dyDescent="0.25">
      <c r="A7" s="16" t="s">
        <v>3</v>
      </c>
      <c r="B7" s="17" t="s">
        <v>4</v>
      </c>
      <c r="C7" s="20">
        <f>C8+C9+C10+C11+C12+C13</f>
        <v>13821770</v>
      </c>
      <c r="D7" s="20">
        <f>D8+D9+D10+D11+D12+D13</f>
        <v>13553131.68</v>
      </c>
      <c r="E7" s="20">
        <f>E8+E9+E10+E11+E12+E13</f>
        <v>-268638.32000000041</v>
      </c>
      <c r="F7" s="20">
        <f t="shared" ref="F7:F48" ca="1" si="0">IF(INDIRECT("R[0]C[-3]", FALSE)&lt;&gt;0,INDIRECT("R[0]C[-2]", FALSE)*100/INDIRECT("R[0]C[-3]", FALSE),"")</f>
        <v>98.056411588385572</v>
      </c>
      <c r="G7" s="5"/>
      <c r="H7" s="2"/>
      <c r="I7" s="2"/>
      <c r="J7" s="2"/>
      <c r="K7" s="2"/>
      <c r="L7" s="2"/>
      <c r="M7" s="2"/>
      <c r="N7" s="2"/>
    </row>
    <row r="8" spans="1:14" ht="40.5" customHeight="1" outlineLevel="1" x14ac:dyDescent="0.25">
      <c r="A8" s="12" t="s">
        <v>5</v>
      </c>
      <c r="B8" s="7" t="s">
        <v>6</v>
      </c>
      <c r="C8" s="21">
        <v>543331.5</v>
      </c>
      <c r="D8" s="18">
        <v>513538.6</v>
      </c>
      <c r="E8" s="18">
        <f t="shared" ref="E8:E13" si="1">D8-C8</f>
        <v>-29792.900000000023</v>
      </c>
      <c r="F8" s="18">
        <f t="shared" ca="1" si="0"/>
        <v>94.516625669595811</v>
      </c>
      <c r="G8" s="5"/>
      <c r="H8" s="2"/>
      <c r="I8" s="2"/>
      <c r="J8" s="2"/>
      <c r="K8" s="2"/>
      <c r="L8" s="2"/>
      <c r="M8" s="2"/>
      <c r="N8" s="2"/>
    </row>
    <row r="9" spans="1:14" ht="40.5" customHeight="1" outlineLevel="1" x14ac:dyDescent="0.25">
      <c r="A9" s="12" t="s">
        <v>7</v>
      </c>
      <c r="B9" s="7" t="s">
        <v>8</v>
      </c>
      <c r="C9" s="21">
        <v>1198000.4099999999</v>
      </c>
      <c r="D9" s="18">
        <v>1236540.8899999999</v>
      </c>
      <c r="E9" s="18">
        <f t="shared" si="1"/>
        <v>38540.479999999981</v>
      </c>
      <c r="F9" s="18">
        <f t="shared" ca="1" si="0"/>
        <v>103.21706734641268</v>
      </c>
      <c r="G9" s="5"/>
      <c r="H9" s="2"/>
      <c r="I9" s="2"/>
      <c r="J9" s="2"/>
      <c r="K9" s="2"/>
      <c r="L9" s="2"/>
      <c r="M9" s="2"/>
      <c r="N9" s="2"/>
    </row>
    <row r="10" spans="1:14" ht="54" customHeight="1" outlineLevel="1" x14ac:dyDescent="0.25">
      <c r="A10" s="12" t="s">
        <v>9</v>
      </c>
      <c r="B10" s="7" t="s">
        <v>10</v>
      </c>
      <c r="C10" s="21">
        <v>7105066.71</v>
      </c>
      <c r="D10" s="18">
        <v>7226730.6699999999</v>
      </c>
      <c r="E10" s="18">
        <f t="shared" si="1"/>
        <v>121663.95999999996</v>
      </c>
      <c r="F10" s="18">
        <f t="shared" ca="1" si="0"/>
        <v>101.71235492875478</v>
      </c>
      <c r="G10" s="5"/>
      <c r="H10" s="2"/>
      <c r="I10" s="2"/>
      <c r="J10" s="2"/>
      <c r="K10" s="2"/>
      <c r="L10" s="2"/>
      <c r="M10" s="2"/>
      <c r="N10" s="2"/>
    </row>
    <row r="11" spans="1:14" ht="15" customHeight="1" outlineLevel="1" x14ac:dyDescent="0.25">
      <c r="A11" s="12" t="s">
        <v>11</v>
      </c>
      <c r="B11" s="7" t="s">
        <v>12</v>
      </c>
      <c r="C11" s="18">
        <v>0</v>
      </c>
      <c r="D11" s="18">
        <v>0</v>
      </c>
      <c r="E11" s="18">
        <f t="shared" si="1"/>
        <v>0</v>
      </c>
      <c r="F11" s="18">
        <v>0</v>
      </c>
      <c r="G11" s="5"/>
      <c r="H11" s="2"/>
      <c r="I11" s="2"/>
      <c r="J11" s="2"/>
      <c r="K11" s="2"/>
      <c r="L11" s="2"/>
      <c r="M11" s="2"/>
      <c r="N11" s="2"/>
    </row>
    <row r="12" spans="1:14" ht="15" customHeight="1" outlineLevel="1" x14ac:dyDescent="0.25">
      <c r="A12" s="12" t="s">
        <v>13</v>
      </c>
      <c r="B12" s="7" t="s">
        <v>14</v>
      </c>
      <c r="C12" s="21">
        <v>0</v>
      </c>
      <c r="D12" s="18">
        <v>0</v>
      </c>
      <c r="E12" s="18">
        <f t="shared" si="1"/>
        <v>0</v>
      </c>
      <c r="F12" s="18">
        <v>0</v>
      </c>
      <c r="G12" s="5"/>
      <c r="H12" s="2"/>
      <c r="I12" s="2"/>
      <c r="J12" s="2"/>
      <c r="K12" s="2"/>
      <c r="L12" s="2"/>
      <c r="M12" s="2"/>
      <c r="N12" s="2"/>
    </row>
    <row r="13" spans="1:14" ht="15" customHeight="1" outlineLevel="1" x14ac:dyDescent="0.25">
      <c r="A13" s="12" t="s">
        <v>15</v>
      </c>
      <c r="B13" s="7" t="s">
        <v>16</v>
      </c>
      <c r="C13" s="21">
        <v>4975371.38</v>
      </c>
      <c r="D13" s="18">
        <v>4576321.5199999996</v>
      </c>
      <c r="E13" s="18">
        <f t="shared" si="1"/>
        <v>-399049.86000000034</v>
      </c>
      <c r="F13" s="18">
        <f t="shared" ca="1" si="0"/>
        <v>91.979496011009317</v>
      </c>
      <c r="G13" s="5"/>
      <c r="H13" s="2"/>
      <c r="I13" s="2"/>
      <c r="J13" s="2"/>
      <c r="K13" s="2"/>
      <c r="L13" s="2"/>
      <c r="M13" s="2"/>
      <c r="N13" s="2"/>
    </row>
    <row r="14" spans="1:14" ht="15" customHeight="1" x14ac:dyDescent="0.25">
      <c r="A14" s="16" t="s">
        <v>17</v>
      </c>
      <c r="B14" s="17" t="s">
        <v>18</v>
      </c>
      <c r="C14" s="20">
        <f>C15</f>
        <v>72880.740000000005</v>
      </c>
      <c r="D14" s="20">
        <f>D15</f>
        <v>100349.08</v>
      </c>
      <c r="E14" s="20">
        <f>E15</f>
        <v>27468.339999999997</v>
      </c>
      <c r="F14" s="20">
        <f t="shared" ca="1" si="0"/>
        <v>137.68943619397936</v>
      </c>
      <c r="G14" s="5"/>
      <c r="H14" s="2"/>
      <c r="I14" s="2"/>
      <c r="J14" s="2"/>
      <c r="K14" s="2"/>
      <c r="L14" s="2"/>
      <c r="M14" s="2"/>
      <c r="N14" s="2"/>
    </row>
    <row r="15" spans="1:14" ht="15" customHeight="1" outlineLevel="1" x14ac:dyDescent="0.25">
      <c r="A15" s="12" t="s">
        <v>19</v>
      </c>
      <c r="B15" s="7" t="s">
        <v>20</v>
      </c>
      <c r="C15" s="21">
        <v>72880.740000000005</v>
      </c>
      <c r="D15" s="21">
        <v>100349.08</v>
      </c>
      <c r="E15" s="18">
        <f>D15-C15</f>
        <v>27468.339999999997</v>
      </c>
      <c r="F15" s="18">
        <f t="shared" ca="1" si="0"/>
        <v>137.68943619397936</v>
      </c>
      <c r="G15" s="5"/>
      <c r="H15" s="2"/>
      <c r="I15" s="2"/>
      <c r="J15" s="2"/>
      <c r="K15" s="2"/>
      <c r="L15" s="2"/>
      <c r="M15" s="2"/>
      <c r="N15" s="2"/>
    </row>
    <row r="16" spans="1:14" ht="27" customHeight="1" x14ac:dyDescent="0.25">
      <c r="A16" s="16" t="s">
        <v>21</v>
      </c>
      <c r="B16" s="17" t="s">
        <v>22</v>
      </c>
      <c r="C16" s="20">
        <f>C17+C18+C19</f>
        <v>3539368.26</v>
      </c>
      <c r="D16" s="20">
        <f>D17+D18+D19</f>
        <v>3767882.24</v>
      </c>
      <c r="E16" s="20">
        <f>E17+E18+E19</f>
        <v>228513.98000000019</v>
      </c>
      <c r="F16" s="20">
        <f t="shared" ca="1" si="0"/>
        <v>106.45634935992787</v>
      </c>
      <c r="G16" s="5"/>
      <c r="H16" s="2"/>
      <c r="I16" s="2"/>
      <c r="J16" s="2"/>
      <c r="K16" s="2"/>
      <c r="L16" s="2"/>
      <c r="M16" s="2"/>
      <c r="N16" s="2"/>
    </row>
    <row r="17" spans="1:14" ht="15" customHeight="1" outlineLevel="1" x14ac:dyDescent="0.25">
      <c r="A17" s="12" t="s">
        <v>23</v>
      </c>
      <c r="B17" s="7" t="s">
        <v>24</v>
      </c>
      <c r="C17" s="21">
        <v>150888.32000000001</v>
      </c>
      <c r="D17" s="18">
        <v>187996.85</v>
      </c>
      <c r="E17" s="18">
        <f>D17-C17</f>
        <v>37108.53</v>
      </c>
      <c r="F17" s="18">
        <f t="shared" ca="1" si="0"/>
        <v>124.59337475558081</v>
      </c>
      <c r="G17" s="5"/>
      <c r="H17" s="2"/>
      <c r="I17" s="2"/>
      <c r="J17" s="2"/>
      <c r="K17" s="2"/>
      <c r="L17" s="2"/>
      <c r="M17" s="2"/>
      <c r="N17" s="2"/>
    </row>
    <row r="18" spans="1:14" ht="40.5" customHeight="1" outlineLevel="1" x14ac:dyDescent="0.25">
      <c r="A18" s="12" t="s">
        <v>25</v>
      </c>
      <c r="B18" s="7" t="s">
        <v>26</v>
      </c>
      <c r="C18" s="21">
        <v>3388479.94</v>
      </c>
      <c r="D18" s="18">
        <v>3579885.39</v>
      </c>
      <c r="E18" s="18">
        <f t="shared" ref="E18:E19" si="2">D18-C18</f>
        <v>191405.45000000019</v>
      </c>
      <c r="F18" s="18">
        <f t="shared" ca="1" si="0"/>
        <v>105.6487113215727</v>
      </c>
      <c r="G18" s="5"/>
      <c r="H18" s="2"/>
      <c r="I18" s="2"/>
      <c r="J18" s="2"/>
      <c r="K18" s="2"/>
      <c r="L18" s="2"/>
      <c r="M18" s="2"/>
      <c r="N18" s="2"/>
    </row>
    <row r="19" spans="1:14" ht="27" customHeight="1" outlineLevel="1" x14ac:dyDescent="0.25">
      <c r="A19" s="12" t="s">
        <v>27</v>
      </c>
      <c r="B19" s="7" t="s">
        <v>28</v>
      </c>
      <c r="C19" s="21">
        <v>0</v>
      </c>
      <c r="D19" s="18">
        <v>0</v>
      </c>
      <c r="E19" s="18">
        <f t="shared" si="2"/>
        <v>0</v>
      </c>
      <c r="F19" s="18">
        <v>0</v>
      </c>
      <c r="G19" s="5"/>
      <c r="H19" s="2"/>
      <c r="I19" s="2"/>
      <c r="J19" s="2"/>
      <c r="K19" s="2"/>
      <c r="L19" s="2"/>
      <c r="M19" s="2"/>
      <c r="N19" s="2"/>
    </row>
    <row r="20" spans="1:14" ht="15" customHeight="1" x14ac:dyDescent="0.25">
      <c r="A20" s="16" t="s">
        <v>29</v>
      </c>
      <c r="B20" s="17" t="s">
        <v>30</v>
      </c>
      <c r="C20" s="20">
        <f>C21+C22+C23+C24</f>
        <v>2533234.09</v>
      </c>
      <c r="D20" s="20">
        <f>D21+D22+D23+D24</f>
        <v>3555769.87</v>
      </c>
      <c r="E20" s="20">
        <f>E21+E22+E23+E24</f>
        <v>1022535.7800000003</v>
      </c>
      <c r="F20" s="20">
        <f t="shared" ca="1" si="0"/>
        <v>140.36483576612537</v>
      </c>
      <c r="G20" s="5"/>
      <c r="H20" s="2"/>
      <c r="I20" s="2"/>
      <c r="J20" s="2"/>
      <c r="K20" s="2"/>
      <c r="L20" s="2"/>
      <c r="M20" s="2"/>
      <c r="N20" s="2"/>
    </row>
    <row r="21" spans="1:14" ht="15" customHeight="1" outlineLevel="1" x14ac:dyDescent="0.25">
      <c r="A21" s="12" t="s">
        <v>31</v>
      </c>
      <c r="B21" s="7" t="s">
        <v>32</v>
      </c>
      <c r="C21" s="21">
        <v>0</v>
      </c>
      <c r="D21" s="18">
        <v>58200</v>
      </c>
      <c r="E21" s="18">
        <f>D21-C21</f>
        <v>58200</v>
      </c>
      <c r="F21" s="18" t="str">
        <f t="shared" ca="1" si="0"/>
        <v/>
      </c>
      <c r="G21" s="5"/>
      <c r="H21" s="2"/>
      <c r="I21" s="2"/>
      <c r="J21" s="2"/>
      <c r="K21" s="2"/>
      <c r="L21" s="2"/>
      <c r="M21" s="2"/>
      <c r="N21" s="2"/>
    </row>
    <row r="22" spans="1:14" ht="15" customHeight="1" outlineLevel="1" x14ac:dyDescent="0.25">
      <c r="A22" s="12" t="s">
        <v>33</v>
      </c>
      <c r="B22" s="7" t="s">
        <v>34</v>
      </c>
      <c r="C22" s="21">
        <v>2532415.84</v>
      </c>
      <c r="D22" s="18">
        <v>3497569.87</v>
      </c>
      <c r="E22" s="18">
        <f t="shared" ref="E22:E24" si="3">D22-C22</f>
        <v>965154.03000000026</v>
      </c>
      <c r="F22" s="18">
        <f t="shared" ca="1" si="0"/>
        <v>138.11198835338197</v>
      </c>
      <c r="G22" s="5"/>
      <c r="H22" s="2"/>
      <c r="I22" s="2"/>
      <c r="J22" s="2"/>
      <c r="K22" s="2"/>
      <c r="L22" s="2"/>
      <c r="M22" s="2"/>
      <c r="N22" s="2"/>
    </row>
    <row r="23" spans="1:14" ht="15" customHeight="1" outlineLevel="1" x14ac:dyDescent="0.25">
      <c r="A23" s="12" t="s">
        <v>35</v>
      </c>
      <c r="B23" s="7" t="s">
        <v>36</v>
      </c>
      <c r="C23" s="21">
        <v>0</v>
      </c>
      <c r="D23" s="18">
        <v>0</v>
      </c>
      <c r="E23" s="18">
        <f t="shared" si="3"/>
        <v>0</v>
      </c>
      <c r="F23" s="18">
        <v>0</v>
      </c>
      <c r="G23" s="5"/>
      <c r="H23" s="2"/>
      <c r="I23" s="2"/>
      <c r="J23" s="2"/>
      <c r="K23" s="2"/>
      <c r="L23" s="2"/>
      <c r="M23" s="2"/>
      <c r="N23" s="2"/>
    </row>
    <row r="24" spans="1:14" ht="15" customHeight="1" outlineLevel="1" x14ac:dyDescent="0.25">
      <c r="A24" s="12" t="s">
        <v>37</v>
      </c>
      <c r="B24" s="7" t="s">
        <v>38</v>
      </c>
      <c r="C24" s="21">
        <v>818.25</v>
      </c>
      <c r="D24" s="18">
        <v>0</v>
      </c>
      <c r="E24" s="18">
        <f t="shared" si="3"/>
        <v>-818.25</v>
      </c>
      <c r="F24" s="18">
        <f t="shared" ca="1" si="0"/>
        <v>0</v>
      </c>
      <c r="G24" s="5"/>
      <c r="H24" s="2"/>
      <c r="I24" s="2"/>
      <c r="J24" s="2"/>
      <c r="K24" s="2"/>
      <c r="L24" s="2"/>
      <c r="M24" s="2"/>
      <c r="N24" s="2"/>
    </row>
    <row r="25" spans="1:14" ht="15" customHeight="1" x14ac:dyDescent="0.25">
      <c r="A25" s="16" t="s">
        <v>39</v>
      </c>
      <c r="B25" s="17" t="s">
        <v>40</v>
      </c>
      <c r="C25" s="20">
        <f>C26+C27+C28+C29</f>
        <v>18722600.530000001</v>
      </c>
      <c r="D25" s="20">
        <f>D26+D27+D28+D29</f>
        <v>21577406.32</v>
      </c>
      <c r="E25" s="20">
        <f>E26+E27+E28+E29</f>
        <v>2854805.790000001</v>
      </c>
      <c r="F25" s="20">
        <f t="shared" ca="1" si="0"/>
        <v>115.24791273213155</v>
      </c>
      <c r="G25" s="5"/>
      <c r="H25" s="2"/>
      <c r="I25" s="2"/>
      <c r="J25" s="2"/>
      <c r="K25" s="2"/>
      <c r="L25" s="2"/>
      <c r="M25" s="2"/>
      <c r="N25" s="2"/>
    </row>
    <row r="26" spans="1:14" ht="15" customHeight="1" outlineLevel="1" x14ac:dyDescent="0.25">
      <c r="A26" s="12" t="s">
        <v>41</v>
      </c>
      <c r="B26" s="7" t="s">
        <v>42</v>
      </c>
      <c r="C26" s="21">
        <v>2042591.23</v>
      </c>
      <c r="D26" s="18">
        <v>0</v>
      </c>
      <c r="E26" s="18">
        <f>D26-C26</f>
        <v>-2042591.23</v>
      </c>
      <c r="F26" s="18">
        <f t="shared" ca="1" si="0"/>
        <v>0</v>
      </c>
      <c r="G26" s="5"/>
      <c r="H26" s="2"/>
      <c r="I26" s="2"/>
      <c r="J26" s="2"/>
      <c r="K26" s="2"/>
      <c r="L26" s="2"/>
      <c r="M26" s="2"/>
      <c r="N26" s="2"/>
    </row>
    <row r="27" spans="1:14" ht="15" customHeight="1" outlineLevel="1" x14ac:dyDescent="0.25">
      <c r="A27" s="12" t="s">
        <v>43</v>
      </c>
      <c r="B27" s="7" t="s">
        <v>44</v>
      </c>
      <c r="C27" s="21">
        <v>799118.56</v>
      </c>
      <c r="D27" s="18">
        <v>823076.77</v>
      </c>
      <c r="E27" s="18">
        <f t="shared" ref="E27:E29" si="4">D27-C27</f>
        <v>23958.209999999963</v>
      </c>
      <c r="F27" s="18">
        <f t="shared" ca="1" si="0"/>
        <v>102.99807953403059</v>
      </c>
      <c r="G27" s="5"/>
      <c r="H27" s="2"/>
      <c r="I27" s="2"/>
      <c r="J27" s="2"/>
      <c r="K27" s="2"/>
      <c r="L27" s="2"/>
      <c r="M27" s="2"/>
      <c r="N27" s="2"/>
    </row>
    <row r="28" spans="1:14" ht="15" customHeight="1" outlineLevel="1" x14ac:dyDescent="0.25">
      <c r="A28" s="12" t="s">
        <v>45</v>
      </c>
      <c r="B28" s="7" t="s">
        <v>46</v>
      </c>
      <c r="C28" s="21">
        <v>1451704.16</v>
      </c>
      <c r="D28" s="18">
        <v>2237340</v>
      </c>
      <c r="E28" s="18">
        <f t="shared" si="4"/>
        <v>785635.84000000008</v>
      </c>
      <c r="F28" s="18">
        <f t="shared" ca="1" si="0"/>
        <v>154.11817790754282</v>
      </c>
      <c r="G28" s="5"/>
      <c r="H28" s="2"/>
      <c r="I28" s="2"/>
      <c r="J28" s="2"/>
      <c r="K28" s="2"/>
      <c r="L28" s="2"/>
      <c r="M28" s="2"/>
      <c r="N28" s="2"/>
    </row>
    <row r="29" spans="1:14" ht="27" customHeight="1" outlineLevel="1" x14ac:dyDescent="0.25">
      <c r="A29" s="12" t="s">
        <v>47</v>
      </c>
      <c r="B29" s="7" t="s">
        <v>48</v>
      </c>
      <c r="C29" s="21">
        <v>14429186.58</v>
      </c>
      <c r="D29" s="18">
        <v>18516989.550000001</v>
      </c>
      <c r="E29" s="18">
        <f t="shared" si="4"/>
        <v>4087802.9700000007</v>
      </c>
      <c r="F29" s="18">
        <f t="shared" ca="1" si="0"/>
        <v>128.33009988010011</v>
      </c>
      <c r="G29" s="5"/>
      <c r="H29" s="2"/>
      <c r="I29" s="2"/>
      <c r="J29" s="2"/>
      <c r="K29" s="2"/>
      <c r="L29" s="2"/>
      <c r="M29" s="2"/>
      <c r="N29" s="2"/>
    </row>
    <row r="30" spans="1:14" ht="15" customHeight="1" x14ac:dyDescent="0.25">
      <c r="A30" s="16" t="s">
        <v>49</v>
      </c>
      <c r="B30" s="17" t="s">
        <v>50</v>
      </c>
      <c r="C30" s="20">
        <f>C31</f>
        <v>0</v>
      </c>
      <c r="D30" s="20">
        <f>D31</f>
        <v>0</v>
      </c>
      <c r="E30" s="20">
        <f>E31</f>
        <v>0</v>
      </c>
      <c r="F30" s="20">
        <v>0</v>
      </c>
      <c r="G30" s="5"/>
      <c r="H30" s="2"/>
      <c r="I30" s="2"/>
      <c r="J30" s="2"/>
      <c r="K30" s="2"/>
      <c r="L30" s="2"/>
      <c r="M30" s="2"/>
      <c r="N30" s="2"/>
    </row>
    <row r="31" spans="1:14" ht="16.5" customHeight="1" outlineLevel="1" x14ac:dyDescent="0.25">
      <c r="A31" s="12" t="s">
        <v>51</v>
      </c>
      <c r="B31" s="7" t="s">
        <v>52</v>
      </c>
      <c r="C31" s="21">
        <v>0</v>
      </c>
      <c r="D31" s="21">
        <v>0</v>
      </c>
      <c r="E31" s="18">
        <f>D31-C31</f>
        <v>0</v>
      </c>
      <c r="F31" s="18">
        <v>0</v>
      </c>
      <c r="G31" s="5"/>
      <c r="H31" s="2"/>
      <c r="I31" s="2"/>
      <c r="J31" s="2"/>
      <c r="K31" s="2"/>
      <c r="L31" s="2"/>
      <c r="M31" s="2"/>
      <c r="N31" s="2"/>
    </row>
    <row r="32" spans="1:14" ht="15" customHeight="1" x14ac:dyDescent="0.25">
      <c r="A32" s="16" t="s">
        <v>53</v>
      </c>
      <c r="B32" s="17" t="s">
        <v>54</v>
      </c>
      <c r="C32" s="20">
        <f>C33+C34+C35+C36+C37</f>
        <v>50833341.460000001</v>
      </c>
      <c r="D32" s="20">
        <f>D33+D34+D35+D36+D37</f>
        <v>51679747.990000002</v>
      </c>
      <c r="E32" s="20">
        <f>E33+E34+E35+E36+E37</f>
        <v>846406.53000000119</v>
      </c>
      <c r="F32" s="20">
        <f t="shared" ca="1" si="0"/>
        <v>101.665061760038</v>
      </c>
      <c r="G32" s="5"/>
      <c r="H32" s="2"/>
      <c r="I32" s="2"/>
      <c r="J32" s="2"/>
      <c r="K32" s="2"/>
      <c r="L32" s="2"/>
      <c r="M32" s="2"/>
      <c r="N32" s="2"/>
    </row>
    <row r="33" spans="1:14" ht="15" customHeight="1" outlineLevel="1" x14ac:dyDescent="0.25">
      <c r="A33" s="12" t="s">
        <v>55</v>
      </c>
      <c r="B33" s="7" t="s">
        <v>56</v>
      </c>
      <c r="C33" s="21">
        <v>18315306.25</v>
      </c>
      <c r="D33" s="18">
        <v>20991612</v>
      </c>
      <c r="E33" s="18">
        <f>D33-C33</f>
        <v>2676305.75</v>
      </c>
      <c r="F33" s="18">
        <f t="shared" ca="1" si="0"/>
        <v>114.61239966981169</v>
      </c>
      <c r="G33" s="5"/>
      <c r="H33" s="2"/>
      <c r="I33" s="2"/>
      <c r="J33" s="2"/>
      <c r="K33" s="2"/>
      <c r="L33" s="2"/>
      <c r="M33" s="2"/>
      <c r="N33" s="2"/>
    </row>
    <row r="34" spans="1:14" ht="15" customHeight="1" outlineLevel="1" x14ac:dyDescent="0.25">
      <c r="A34" s="12" t="s">
        <v>57</v>
      </c>
      <c r="B34" s="7" t="s">
        <v>58</v>
      </c>
      <c r="C34" s="21">
        <v>21630434.699999999</v>
      </c>
      <c r="D34" s="18">
        <v>22294300</v>
      </c>
      <c r="E34" s="18">
        <f t="shared" ref="E34:E37" si="5">D34-C34</f>
        <v>663865.30000000075</v>
      </c>
      <c r="F34" s="18">
        <f t="shared" ca="1" si="0"/>
        <v>103.06912602177154</v>
      </c>
      <c r="G34" s="5"/>
      <c r="H34" s="2"/>
      <c r="I34" s="2"/>
      <c r="J34" s="2"/>
      <c r="K34" s="2"/>
      <c r="L34" s="2"/>
      <c r="M34" s="2"/>
      <c r="N34" s="2"/>
    </row>
    <row r="35" spans="1:14" ht="15" customHeight="1" outlineLevel="1" x14ac:dyDescent="0.25">
      <c r="A35" s="12" t="s">
        <v>59</v>
      </c>
      <c r="B35" s="7" t="s">
        <v>60</v>
      </c>
      <c r="C35" s="21">
        <v>7710436.0199999996</v>
      </c>
      <c r="D35" s="18">
        <v>5967675</v>
      </c>
      <c r="E35" s="18">
        <f t="shared" si="5"/>
        <v>-1742761.0199999996</v>
      </c>
      <c r="F35" s="18">
        <f t="shared" ca="1" si="0"/>
        <v>77.397373955513359</v>
      </c>
      <c r="G35" s="5"/>
      <c r="H35" s="2"/>
      <c r="I35" s="2"/>
      <c r="J35" s="2"/>
      <c r="K35" s="2"/>
      <c r="L35" s="2"/>
      <c r="M35" s="2"/>
      <c r="N35" s="2"/>
    </row>
    <row r="36" spans="1:14" ht="15" customHeight="1" outlineLevel="1" x14ac:dyDescent="0.25">
      <c r="A36" s="12" t="s">
        <v>61</v>
      </c>
      <c r="B36" s="7" t="s">
        <v>62</v>
      </c>
      <c r="C36" s="21">
        <v>132310</v>
      </c>
      <c r="D36" s="18">
        <v>200145</v>
      </c>
      <c r="E36" s="18">
        <f t="shared" si="5"/>
        <v>67835</v>
      </c>
      <c r="F36" s="18">
        <f t="shared" ca="1" si="0"/>
        <v>151.26974529514021</v>
      </c>
      <c r="G36" s="5"/>
      <c r="H36" s="2"/>
      <c r="I36" s="2"/>
      <c r="J36" s="2"/>
      <c r="K36" s="2"/>
      <c r="L36" s="2"/>
      <c r="M36" s="2"/>
      <c r="N36" s="2"/>
    </row>
    <row r="37" spans="1:14" ht="15" customHeight="1" outlineLevel="1" x14ac:dyDescent="0.25">
      <c r="A37" s="12" t="s">
        <v>63</v>
      </c>
      <c r="B37" s="7" t="s">
        <v>64</v>
      </c>
      <c r="C37" s="21">
        <v>3044854.49</v>
      </c>
      <c r="D37" s="18">
        <v>2226015.9900000002</v>
      </c>
      <c r="E37" s="18">
        <f t="shared" si="5"/>
        <v>-818838.5</v>
      </c>
      <c r="F37" s="18">
        <f t="shared" ca="1" si="0"/>
        <v>73.107466951565229</v>
      </c>
      <c r="G37" s="5"/>
      <c r="H37" s="2"/>
      <c r="I37" s="2"/>
      <c r="J37" s="2"/>
      <c r="K37" s="2"/>
      <c r="L37" s="2"/>
      <c r="M37" s="2"/>
      <c r="N37" s="2"/>
    </row>
    <row r="38" spans="1:14" ht="15" customHeight="1" x14ac:dyDescent="0.25">
      <c r="A38" s="16" t="s">
        <v>65</v>
      </c>
      <c r="B38" s="17" t="s">
        <v>66</v>
      </c>
      <c r="C38" s="20">
        <f t="shared" ref="C38:F38" si="6">C39</f>
        <v>2337275</v>
      </c>
      <c r="D38" s="20">
        <f t="shared" si="6"/>
        <v>2370809</v>
      </c>
      <c r="E38" s="20">
        <f t="shared" si="6"/>
        <v>33534</v>
      </c>
      <c r="F38" s="20">
        <f t="shared" ca="1" si="6"/>
        <v>101.434747729728</v>
      </c>
      <c r="G38" s="5"/>
      <c r="H38" s="2"/>
      <c r="I38" s="2"/>
      <c r="J38" s="2"/>
      <c r="K38" s="2"/>
      <c r="L38" s="2"/>
      <c r="M38" s="2"/>
      <c r="N38" s="2"/>
    </row>
    <row r="39" spans="1:14" ht="15" customHeight="1" outlineLevel="1" x14ac:dyDescent="0.25">
      <c r="A39" s="12" t="s">
        <v>67</v>
      </c>
      <c r="B39" s="7" t="s">
        <v>68</v>
      </c>
      <c r="C39" s="21">
        <v>2337275</v>
      </c>
      <c r="D39" s="18">
        <v>2370809</v>
      </c>
      <c r="E39" s="18">
        <f>D39-C39</f>
        <v>33534</v>
      </c>
      <c r="F39" s="18">
        <f t="shared" ca="1" si="0"/>
        <v>101.434747729728</v>
      </c>
      <c r="G39" s="5"/>
      <c r="H39" s="2"/>
      <c r="I39" s="2"/>
      <c r="J39" s="2"/>
      <c r="K39" s="2"/>
      <c r="L39" s="2"/>
      <c r="M39" s="2"/>
      <c r="N39" s="2"/>
    </row>
    <row r="40" spans="1:14" ht="15" customHeight="1" x14ac:dyDescent="0.25">
      <c r="A40" s="16" t="s">
        <v>69</v>
      </c>
      <c r="B40" s="17" t="s">
        <v>70</v>
      </c>
      <c r="C40" s="20">
        <f>C41+C42+C43</f>
        <v>5090156.1899999995</v>
      </c>
      <c r="D40" s="20">
        <f>D41+D42+D43</f>
        <v>5091489.0999999996</v>
      </c>
      <c r="E40" s="20">
        <f>E41+E42+E43</f>
        <v>1332.9099999998798</v>
      </c>
      <c r="F40" s="20">
        <f t="shared" ca="1" si="0"/>
        <v>100.0261860333995</v>
      </c>
      <c r="G40" s="5"/>
      <c r="H40" s="2"/>
      <c r="I40" s="2"/>
      <c r="J40" s="2"/>
      <c r="K40" s="2"/>
      <c r="L40" s="2"/>
      <c r="M40" s="2"/>
      <c r="N40" s="2"/>
    </row>
    <row r="41" spans="1:14" ht="15" customHeight="1" outlineLevel="1" x14ac:dyDescent="0.25">
      <c r="A41" s="12" t="s">
        <v>71</v>
      </c>
      <c r="B41" s="7" t="s">
        <v>72</v>
      </c>
      <c r="C41" s="21">
        <v>27808.26</v>
      </c>
      <c r="D41" s="18">
        <v>24802.799999999999</v>
      </c>
      <c r="E41" s="18">
        <f>D41-C41</f>
        <v>-3005.4599999999991</v>
      </c>
      <c r="F41" s="18">
        <f t="shared" ca="1" si="0"/>
        <v>89.192204042971412</v>
      </c>
      <c r="G41" s="5"/>
      <c r="H41" s="2"/>
      <c r="I41" s="2"/>
      <c r="J41" s="2"/>
      <c r="K41" s="2"/>
      <c r="L41" s="2"/>
      <c r="M41" s="2"/>
      <c r="N41" s="2"/>
    </row>
    <row r="42" spans="1:14" ht="15" customHeight="1" outlineLevel="1" x14ac:dyDescent="0.25">
      <c r="A42" s="12" t="s">
        <v>73</v>
      </c>
      <c r="B42" s="7" t="s">
        <v>74</v>
      </c>
      <c r="C42" s="21">
        <v>3108968.38</v>
      </c>
      <c r="D42" s="18">
        <v>3096113.57</v>
      </c>
      <c r="E42" s="18">
        <f t="shared" ref="E42:E43" si="7">D42-C42</f>
        <v>-12854.810000000056</v>
      </c>
      <c r="F42" s="18">
        <f t="shared" ca="1" si="0"/>
        <v>99.586524903801049</v>
      </c>
      <c r="G42" s="5"/>
      <c r="H42" s="2"/>
      <c r="I42" s="2"/>
      <c r="J42" s="2"/>
      <c r="K42" s="2"/>
      <c r="L42" s="2"/>
      <c r="M42" s="2"/>
      <c r="N42" s="2"/>
    </row>
    <row r="43" spans="1:14" ht="15" customHeight="1" outlineLevel="1" x14ac:dyDescent="0.25">
      <c r="A43" s="12" t="s">
        <v>75</v>
      </c>
      <c r="B43" s="7" t="s">
        <v>76</v>
      </c>
      <c r="C43" s="21">
        <v>1953379.55</v>
      </c>
      <c r="D43" s="18">
        <v>1970572.73</v>
      </c>
      <c r="E43" s="18">
        <f t="shared" si="7"/>
        <v>17193.179999999935</v>
      </c>
      <c r="F43" s="18">
        <f t="shared" ca="1" si="0"/>
        <v>100.88017610300057</v>
      </c>
      <c r="G43" s="5"/>
      <c r="H43" s="2"/>
      <c r="I43" s="2"/>
      <c r="J43" s="2"/>
      <c r="K43" s="2"/>
      <c r="L43" s="2"/>
      <c r="M43" s="2"/>
      <c r="N43" s="2"/>
    </row>
    <row r="44" spans="1:14" ht="15" customHeight="1" x14ac:dyDescent="0.25">
      <c r="A44" s="16" t="s">
        <v>77</v>
      </c>
      <c r="B44" s="17" t="s">
        <v>78</v>
      </c>
      <c r="C44" s="20">
        <f>C45+C46</f>
        <v>8940260.8900000006</v>
      </c>
      <c r="D44" s="20">
        <f>D45+D46</f>
        <v>12075966</v>
      </c>
      <c r="E44" s="20">
        <f>E45+E46</f>
        <v>3135705.1099999994</v>
      </c>
      <c r="F44" s="20">
        <f t="shared" ca="1" si="0"/>
        <v>135.07397769015216</v>
      </c>
      <c r="G44" s="5"/>
      <c r="H44" s="2"/>
      <c r="I44" s="2"/>
      <c r="J44" s="2"/>
      <c r="K44" s="2"/>
      <c r="L44" s="2"/>
      <c r="M44" s="2"/>
      <c r="N44" s="2"/>
    </row>
    <row r="45" spans="1:14" ht="15" customHeight="1" outlineLevel="1" x14ac:dyDescent="0.25">
      <c r="A45" s="12" t="s">
        <v>79</v>
      </c>
      <c r="B45" s="7" t="s">
        <v>80</v>
      </c>
      <c r="C45" s="21">
        <v>62380</v>
      </c>
      <c r="D45" s="18">
        <v>55000</v>
      </c>
      <c r="E45" s="18">
        <f>D45-C45</f>
        <v>-7380</v>
      </c>
      <c r="F45" s="18">
        <f t="shared" ca="1" si="0"/>
        <v>88.169285027252329</v>
      </c>
      <c r="G45" s="5"/>
      <c r="H45" s="2"/>
      <c r="I45" s="2"/>
      <c r="J45" s="2"/>
      <c r="K45" s="2"/>
      <c r="L45" s="2"/>
      <c r="M45" s="2"/>
      <c r="N45" s="2"/>
    </row>
    <row r="46" spans="1:14" ht="15" customHeight="1" outlineLevel="1" x14ac:dyDescent="0.25">
      <c r="A46" s="12" t="s">
        <v>81</v>
      </c>
      <c r="B46" s="7" t="s">
        <v>82</v>
      </c>
      <c r="C46" s="21">
        <v>8877880.8900000006</v>
      </c>
      <c r="D46" s="18">
        <v>12020966</v>
      </c>
      <c r="E46" s="18">
        <f>D46-C46</f>
        <v>3143085.1099999994</v>
      </c>
      <c r="F46" s="18">
        <f t="shared" ca="1" si="0"/>
        <v>135.40355124093131</v>
      </c>
      <c r="G46" s="5"/>
      <c r="H46" s="2"/>
      <c r="I46" s="2"/>
      <c r="J46" s="2"/>
      <c r="K46" s="2"/>
      <c r="L46" s="2"/>
      <c r="M46" s="2"/>
      <c r="N46" s="2"/>
    </row>
    <row r="47" spans="1:14" ht="15" customHeight="1" x14ac:dyDescent="0.25">
      <c r="A47" s="16" t="s">
        <v>83</v>
      </c>
      <c r="B47" s="17" t="s">
        <v>84</v>
      </c>
      <c r="C47" s="20">
        <f>C48</f>
        <v>1258300</v>
      </c>
      <c r="D47" s="20">
        <f>D48</f>
        <v>1533531</v>
      </c>
      <c r="E47" s="20">
        <f>E48</f>
        <v>275231</v>
      </c>
      <c r="F47" s="20">
        <f t="shared" ca="1" si="0"/>
        <v>121.87324167527616</v>
      </c>
      <c r="G47" s="5"/>
      <c r="H47" s="2"/>
      <c r="I47" s="2"/>
      <c r="J47" s="2"/>
      <c r="K47" s="2"/>
      <c r="L47" s="2"/>
      <c r="M47" s="2"/>
      <c r="N47" s="2"/>
    </row>
    <row r="48" spans="1:14" ht="15" customHeight="1" outlineLevel="1" x14ac:dyDescent="0.25">
      <c r="A48" s="12" t="s">
        <v>85</v>
      </c>
      <c r="B48" s="7" t="s">
        <v>86</v>
      </c>
      <c r="C48" s="21">
        <v>1258300</v>
      </c>
      <c r="D48" s="18">
        <v>1533531</v>
      </c>
      <c r="E48" s="18">
        <f>D48-C48</f>
        <v>275231</v>
      </c>
      <c r="F48" s="18">
        <f t="shared" ca="1" si="0"/>
        <v>121.87324167527616</v>
      </c>
      <c r="G48" s="5"/>
      <c r="H48" s="2"/>
      <c r="I48" s="2"/>
      <c r="J48" s="2"/>
      <c r="K48" s="2"/>
      <c r="L48" s="2"/>
      <c r="M48" s="2"/>
      <c r="N48" s="2"/>
    </row>
    <row r="49" spans="1:13" ht="12.75" customHeight="1" x14ac:dyDescent="0.25">
      <c r="A49" s="13" t="s">
        <v>87</v>
      </c>
      <c r="B49" s="8"/>
      <c r="C49" s="22">
        <f>C7+C14+C16+C20+C25+C30+C32+C38+C40+C44+C47</f>
        <v>107149187.16000001</v>
      </c>
      <c r="D49" s="22">
        <f t="shared" ref="D49:E49" si="8">D7+D14+D16+D20+D25+D30+D32+D38+D40+D44+D47</f>
        <v>115306082.28</v>
      </c>
      <c r="E49" s="22">
        <f t="shared" si="8"/>
        <v>8156895.120000002</v>
      </c>
      <c r="F49" s="22">
        <f>D49/C49*100</f>
        <v>107.61265235528082</v>
      </c>
      <c r="G49" s="5"/>
      <c r="H49" s="2"/>
      <c r="I49" s="2"/>
      <c r="J49" s="2"/>
      <c r="K49" s="2"/>
      <c r="L49" s="2"/>
      <c r="M49" s="2"/>
    </row>
    <row r="50" spans="1:13" ht="12.75" customHeight="1" x14ac:dyDescent="0.25">
      <c r="A50" s="14"/>
      <c r="B50" s="9"/>
      <c r="C50" s="23"/>
      <c r="D50" s="23"/>
      <c r="E50" s="23"/>
      <c r="F50" s="23"/>
      <c r="G50" s="2"/>
      <c r="H50" s="2"/>
      <c r="I50" s="2"/>
      <c r="J50" s="2"/>
      <c r="K50" s="2"/>
      <c r="L50" s="2"/>
      <c r="M50" s="2"/>
    </row>
    <row r="51" spans="1:13" ht="12.75" customHeight="1" x14ac:dyDescent="0.25">
      <c r="A51" s="33"/>
      <c r="B51" s="33"/>
      <c r="C51" s="34"/>
      <c r="H51" s="10"/>
      <c r="I51" s="2"/>
      <c r="J51" s="2"/>
      <c r="K51" s="2"/>
      <c r="L51" s="2"/>
      <c r="M51" s="2"/>
    </row>
  </sheetData>
  <mergeCells count="10">
    <mergeCell ref="A51:C51"/>
    <mergeCell ref="A4:A5"/>
    <mergeCell ref="B4:B5"/>
    <mergeCell ref="C4:C5"/>
    <mergeCell ref="D4:D5"/>
    <mergeCell ref="A1:F1"/>
    <mergeCell ref="A2:F2"/>
    <mergeCell ref="A3:F3"/>
    <mergeCell ref="F4:F5"/>
    <mergeCell ref="E4:E5"/>
  </mergeCells>
  <pageMargins left="0.98402780000000001" right="0.59027779999999996" top="0.59027779999999996" bottom="0.59027779999999996" header="0.39374999999999999" footer="0.39374999999999999"/>
  <pageSetup paperSize="9" scale="6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9CCBE8D336D94A48BD91575D2B5D7E&lt;/Code&gt;&#10;  &lt;ObjectCode&gt;SQUERY_GENERATOR1&lt;/ObjectCode&gt;&#10;  &lt;DocLink /&gt;&#10;  &lt;DocName&gt;Генератор отчетов с произвольной группировкой&lt;/DocName&gt;&#10;  &lt;VariantName&gt;Анализ исполнения местного бюджета ЗАТО Видяево за ___ квартал 2017 года по разделам/подразделам&lt;/VariantName&gt;&#10;  &lt;VariantLink&gt;22589550&lt;/VariantLink&gt;&#10;  &lt;ReportLink&gt;3255729&lt;/ReportLink&gt;&#10;  &lt;Note&gt;01.01.2017 - 31.03.2017&#10;&lt;/Note&gt;&#10;  &lt;SilentMode&gt;false&lt;/SilentMode&gt;&#10;  &lt;DateInfo&gt;&#10;    &lt;string&gt;01.01.2017&lt;/string&gt;&#10;    &lt;string&gt;31.03.2017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652DFA7C-2EEB-4088-8150-BD47A7DC808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Кузнецова Ю.В</cp:lastModifiedBy>
  <cp:lastPrinted>2017-09-27T08:56:05Z</cp:lastPrinted>
  <dcterms:created xsi:type="dcterms:W3CDTF">2017-09-27T06:36:13Z</dcterms:created>
  <dcterms:modified xsi:type="dcterms:W3CDTF">2019-05-07T13:19:05Z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Генератор отчетов с произвольной группировкой</vt:lpwstr>
  </property>
</Properties>
</file>