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нецова Ю.В\Desktop\Анализ исполнения бюджета 2018 год\"/>
    </mc:Choice>
  </mc:AlternateContent>
  <bookViews>
    <workbookView xWindow="0" yWindow="0" windowWidth="28800" windowHeight="11985"/>
  </bookViews>
  <sheets>
    <sheet name="Документ" sheetId="1" r:id="rId1"/>
  </sheets>
  <definedNames>
    <definedName name="_xlnm._FilterDatabase" localSheetId="0" hidden="1">Документ!$A$5:$N$5</definedName>
    <definedName name="_xlnm.Print_Titles" localSheetId="0">Документ!$3:$5</definedName>
  </definedNames>
  <calcPr calcId="152511"/>
</workbook>
</file>

<file path=xl/calcChain.xml><?xml version="1.0" encoding="utf-8"?>
<calcChain xmlns="http://schemas.openxmlformats.org/spreadsheetml/2006/main">
  <c r="D28" i="1" l="1"/>
  <c r="C49" i="1"/>
  <c r="C44" i="1"/>
  <c r="C41" i="1"/>
  <c r="C38" i="1"/>
  <c r="C36" i="1"/>
  <c r="C33" i="1"/>
  <c r="C30" i="1"/>
  <c r="C24" i="1"/>
  <c r="C19" i="1"/>
  <c r="C17" i="1"/>
  <c r="C15" i="1"/>
  <c r="C13" i="1"/>
  <c r="C10" i="1"/>
  <c r="C6" i="1"/>
  <c r="D49" i="1" l="1"/>
  <c r="D44" i="1"/>
  <c r="D41" i="1"/>
  <c r="D38" i="1"/>
  <c r="D36" i="1"/>
  <c r="D33" i="1"/>
  <c r="D30" i="1"/>
  <c r="D24" i="1"/>
  <c r="D19" i="1"/>
  <c r="D17" i="1"/>
  <c r="D15" i="1"/>
  <c r="D13" i="1"/>
  <c r="D10" i="1"/>
  <c r="D6" i="1"/>
  <c r="D51" i="1" l="1"/>
  <c r="E50" i="1"/>
  <c r="E49" i="1" s="1"/>
  <c r="E46" i="1"/>
  <c r="E47" i="1"/>
  <c r="E48" i="1"/>
  <c r="E45" i="1"/>
  <c r="E43" i="1"/>
  <c r="E42" i="1"/>
  <c r="E40" i="1"/>
  <c r="E39" i="1"/>
  <c r="E37" i="1"/>
  <c r="E36" i="1" s="1"/>
  <c r="E35" i="1"/>
  <c r="E34" i="1"/>
  <c r="E32" i="1"/>
  <c r="E31" i="1"/>
  <c r="E29" i="1"/>
  <c r="E28" i="1" s="1"/>
  <c r="E26" i="1"/>
  <c r="E27" i="1"/>
  <c r="E25" i="1"/>
  <c r="E21" i="1"/>
  <c r="E22" i="1"/>
  <c r="E23" i="1"/>
  <c r="E20" i="1"/>
  <c r="E18" i="1"/>
  <c r="E17" i="1" s="1"/>
  <c r="E16" i="1"/>
  <c r="E15" i="1" s="1"/>
  <c r="E14" i="1"/>
  <c r="E13" i="1" s="1"/>
  <c r="E12" i="1"/>
  <c r="E11" i="1"/>
  <c r="E8" i="1"/>
  <c r="E9" i="1"/>
  <c r="E7" i="1"/>
  <c r="F23" i="1"/>
  <c r="F15" i="1"/>
  <c r="F21" i="1"/>
  <c r="F12" i="1"/>
  <c r="F42" i="1"/>
  <c r="F35" i="1"/>
  <c r="F30" i="1"/>
  <c r="F31" i="1"/>
  <c r="F17" i="1"/>
  <c r="F18" i="1"/>
  <c r="F39" i="1"/>
  <c r="F16" i="1"/>
  <c r="F10" i="1"/>
  <c r="F11" i="1"/>
  <c r="F38" i="1"/>
  <c r="F43" i="1"/>
  <c r="F8" i="1"/>
  <c r="F26" i="1"/>
  <c r="F32" i="1"/>
  <c r="F19" i="1"/>
  <c r="F36" i="1"/>
  <c r="F41" i="1"/>
  <c r="F7" i="1"/>
  <c r="F49" i="1"/>
  <c r="F27" i="1"/>
  <c r="F46" i="1"/>
  <c r="F20" i="1"/>
  <c r="F50" i="1"/>
  <c r="F48" i="1"/>
  <c r="F22" i="1"/>
  <c r="F44" i="1"/>
  <c r="F47" i="1"/>
  <c r="F24" i="1"/>
  <c r="F33" i="1"/>
  <c r="F34" i="1"/>
  <c r="F9" i="1"/>
  <c r="F40" i="1"/>
  <c r="F6" i="1"/>
  <c r="F14" i="1"/>
  <c r="F37" i="1"/>
  <c r="F45" i="1"/>
  <c r="F28" i="1"/>
  <c r="F25" i="1"/>
  <c r="F29" i="1"/>
  <c r="F13" i="1"/>
  <c r="E38" i="1" l="1"/>
  <c r="E41" i="1"/>
  <c r="C51" i="1"/>
  <c r="E33" i="1"/>
  <c r="E30" i="1"/>
  <c r="E44" i="1"/>
  <c r="E6" i="1"/>
  <c r="E24" i="1"/>
  <c r="E19" i="1"/>
  <c r="E10" i="1"/>
  <c r="F51" i="1"/>
  <c r="E51" i="1" l="1"/>
</calcChain>
</file>

<file path=xl/sharedStrings.xml><?xml version="1.0" encoding="utf-8"?>
<sst xmlns="http://schemas.openxmlformats.org/spreadsheetml/2006/main" count="99" uniqueCount="99">
  <si>
    <t>(рублей)</t>
  </si>
  <si>
    <t>Код по бюджетной классификации</t>
  </si>
  <si>
    <t>Наименование программы, подпрограммы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</si>
  <si>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</si>
  <si>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</si>
  <si>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</si>
  <si>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</si>
  <si>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</si>
  <si>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</si>
  <si>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</si>
  <si>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</si>
  <si>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</si>
  <si>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</si>
  <si>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</si>
  <si>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</si>
  <si>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</si>
  <si>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</si>
  <si>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</si>
  <si>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</si>
  <si>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</si>
  <si>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</si>
  <si>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</si>
  <si>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</si>
  <si>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</si>
  <si>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</si>
  <si>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</si>
  <si>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</si>
  <si>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</si>
  <si>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</si>
  <si>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</si>
  <si>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</si>
  <si>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</si>
  <si>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</si>
  <si>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</si>
  <si>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</si>
  <si>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</si>
  <si>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</si>
  <si>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</si>
  <si>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</si>
  <si>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</si>
  <si>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</si>
  <si>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</si>
  <si>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</si>
  <si>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</si>
  <si>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</si>
  <si>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</si>
  <si>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</si>
  <si>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</si>
  <si>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</si>
  <si>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</si>
  <si>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</si>
  <si>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</si>
  <si>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</si>
  <si>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</si>
  <si>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</si>
  <si>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</si>
  <si>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</si>
  <si>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</si>
  <si>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</si>
  <si>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</si>
  <si>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</si>
  <si>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</si>
  <si>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</si>
  <si>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</si>
  <si>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</si>
  <si>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</si>
  <si>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</si>
  <si>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</si>
  <si>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</si>
  <si>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</si>
  <si>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</si>
  <si>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</si>
  <si>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</si>
  <si>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</si>
  <si>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</si>
  <si>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</si>
  <si>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</si>
  <si>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</si>
  <si>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</si>
  <si>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</si>
  <si>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</si>
  <si>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</si>
  <si>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</si>
  <si>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</si>
  <si>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</si>
  <si>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</si>
  <si>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</si>
  <si>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</si>
  <si>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</si>
  <si>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</si>
  <si>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</si>
  <si>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</si>
  <si>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</si>
  <si>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</si>
  <si>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</si>
  <si>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Исполнено за 4 квартал 2017 года</t>
  </si>
  <si>
    <t xml:space="preserve">Сравнительный анализ исполнения местного бюджета ЗАТО Видяево года в разрезе муниципальных программ 4 квартал 2018/2017 годов
</t>
  </si>
  <si>
    <t>Исполнено за 4 квартал 2018 года</t>
  </si>
  <si>
    <t>Отклонение        (стр.4- стр.3)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</si>
</sst>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49" fontId="5" fillId="0" borderId="2" xfId="10" applyNumberFormat="1" applyFont="1" applyProtection="1">
      <alignment horizontal="left" vertical="top" wrapText="1"/>
    </xf>
    <xf numFmtId="0" fontId="1" fillId="0" borderId="2" xfId="9" applyNumberFormat="1" applyAlignment="1" applyProtection="1">
      <alignment horizontal="center" vertical="center" shrinkToFit="1"/>
    </xf>
    <xf numFmtId="49" fontId="5" fillId="0" borderId="2" xfId="10" applyNumberFormat="1" applyFont="1" applyAlignment="1" applyProtection="1">
      <alignment horizontal="center" vertical="top" wrapTex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Font="1" applyFill="1" applyProtection="1">
      <alignment horizontal="right" vertical="top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6" fillId="5" borderId="2" xfId="11" applyNumberFormat="1" applyFont="1" applyFill="1" applyProtection="1">
      <alignment horizontal="right" vertical="top" shrinkToFit="1"/>
    </xf>
    <xf numFmtId="4" fontId="1" fillId="5" borderId="2" xfId="11" applyNumberFormat="1" applyFill="1" applyProtection="1">
      <alignment horizontal="right" vertical="top" shrinkToFit="1"/>
    </xf>
    <xf numFmtId="4" fontId="3" fillId="5" borderId="2" xfId="13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selection activeCell="F9" sqref="F9"/>
    </sheetView>
  </sheetViews>
  <sheetFormatPr defaultRowHeight="15" outlineLevelRow="1" x14ac:dyDescent="0.25"/>
  <cols>
    <col min="1" max="1" width="15.140625" style="17" customWidth="1"/>
    <col min="2" max="2" width="50.7109375" style="1" customWidth="1"/>
    <col min="3" max="3" width="11.42578125" style="27" customWidth="1"/>
    <col min="4" max="4" width="13.140625" style="27" customWidth="1"/>
    <col min="5" max="5" width="15.42578125" style="27" customWidth="1"/>
    <col min="6" max="6" width="12.7109375" style="27" customWidth="1"/>
    <col min="7" max="12" width="0.140625" style="1" customWidth="1"/>
    <col min="13" max="13" width="9.140625" style="1" customWidth="1"/>
    <col min="14" max="16384" width="9.140625" style="1"/>
  </cols>
  <sheetData>
    <row r="1" spans="1:14" ht="51" customHeight="1" x14ac:dyDescent="0.25">
      <c r="A1" s="28" t="s">
        <v>96</v>
      </c>
      <c r="B1" s="29"/>
      <c r="C1" s="29"/>
      <c r="D1" s="29"/>
      <c r="E1" s="29"/>
      <c r="F1" s="29"/>
      <c r="G1" s="3"/>
      <c r="H1" s="3"/>
      <c r="I1" s="3"/>
      <c r="J1" s="3"/>
      <c r="K1" s="3"/>
      <c r="L1" s="3"/>
      <c r="M1" s="3"/>
    </row>
    <row r="2" spans="1:14" ht="12.75" customHeight="1" x14ac:dyDescent="0.25">
      <c r="A2" s="30" t="s">
        <v>0</v>
      </c>
      <c r="B2" s="31"/>
      <c r="C2" s="31"/>
      <c r="D2" s="31"/>
      <c r="E2" s="31"/>
      <c r="F2" s="31"/>
      <c r="G2" s="4"/>
      <c r="H2" s="4"/>
      <c r="I2" s="4"/>
      <c r="J2" s="4"/>
      <c r="K2" s="4"/>
      <c r="L2" s="4"/>
      <c r="M2" s="4"/>
    </row>
    <row r="3" spans="1:14" ht="15.2" customHeight="1" x14ac:dyDescent="0.25">
      <c r="A3" s="36" t="s">
        <v>1</v>
      </c>
      <c r="B3" s="38" t="s">
        <v>2</v>
      </c>
      <c r="C3" s="32" t="s">
        <v>95</v>
      </c>
      <c r="D3" s="32" t="s">
        <v>97</v>
      </c>
      <c r="E3" s="32" t="s">
        <v>98</v>
      </c>
      <c r="F3" s="32" t="s">
        <v>3</v>
      </c>
      <c r="G3" s="5"/>
      <c r="H3" s="2"/>
      <c r="I3" s="2"/>
      <c r="J3" s="2"/>
      <c r="K3" s="2"/>
      <c r="L3" s="2"/>
      <c r="M3" s="2"/>
    </row>
    <row r="4" spans="1:14" ht="28.5" customHeight="1" x14ac:dyDescent="0.25">
      <c r="A4" s="37"/>
      <c r="B4" s="39"/>
      <c r="C4" s="33"/>
      <c r="D4" s="33"/>
      <c r="E4" s="33"/>
      <c r="F4" s="33"/>
      <c r="G4" s="5"/>
      <c r="H4" s="2"/>
      <c r="I4" s="2"/>
      <c r="J4" s="2"/>
      <c r="K4" s="2"/>
      <c r="L4" s="2"/>
      <c r="M4" s="2"/>
    </row>
    <row r="5" spans="1:14" ht="12.75" customHeight="1" x14ac:dyDescent="0.25">
      <c r="A5" s="12">
        <v>1</v>
      </c>
      <c r="B5" s="6">
        <v>2</v>
      </c>
      <c r="C5" s="18">
        <v>3</v>
      </c>
      <c r="D5" s="18">
        <v>4</v>
      </c>
      <c r="E5" s="18">
        <v>5</v>
      </c>
      <c r="F5" s="18">
        <v>6</v>
      </c>
      <c r="G5" s="5"/>
      <c r="H5" s="2"/>
      <c r="I5" s="2"/>
      <c r="J5" s="2"/>
      <c r="K5" s="2"/>
      <c r="L5" s="2"/>
      <c r="M5" s="2"/>
    </row>
    <row r="6" spans="1:14" ht="27" customHeight="1" x14ac:dyDescent="0.25">
      <c r="A6" s="13" t="s">
        <v>4</v>
      </c>
      <c r="B6" s="11" t="s">
        <v>5</v>
      </c>
      <c r="C6" s="19">
        <f>C7+C8+C9</f>
        <v>171105932.75</v>
      </c>
      <c r="D6" s="19">
        <f>D7+D8+D9</f>
        <v>200128891.09</v>
      </c>
      <c r="E6" s="20">
        <f>E7+E8+E9</f>
        <v>29022958.339999977</v>
      </c>
      <c r="F6" s="20">
        <f t="shared" ref="F6:F51" ca="1" si="0">IF(INDIRECT("R[0]C[-3]", FALSE)&lt;&gt;0,INDIRECT("R[0]C[-2]", FALSE)*100/INDIRECT("R[0]C[-3]", FALSE),"")</f>
        <v>116.96198248274942</v>
      </c>
      <c r="G6" s="5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14" t="s">
        <v>6</v>
      </c>
      <c r="B7" s="7" t="s">
        <v>7</v>
      </c>
      <c r="C7" s="21">
        <v>160445016.36000001</v>
      </c>
      <c r="D7" s="22">
        <v>188983903.53999999</v>
      </c>
      <c r="E7" s="23">
        <f>D7-C7</f>
        <v>28538887.179999977</v>
      </c>
      <c r="F7" s="23">
        <f t="shared" ca="1" si="0"/>
        <v>117.78733165258657</v>
      </c>
      <c r="G7" s="5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4" t="s">
        <v>8</v>
      </c>
      <c r="B8" s="7" t="s">
        <v>9</v>
      </c>
      <c r="C8" s="21">
        <v>1111832.67</v>
      </c>
      <c r="D8" s="22">
        <v>1220936.83</v>
      </c>
      <c r="E8" s="23">
        <f t="shared" ref="E8:E9" si="1">D8-C8</f>
        <v>109104.16000000015</v>
      </c>
      <c r="F8" s="23">
        <f t="shared" ca="1" si="0"/>
        <v>109.81300180718742</v>
      </c>
      <c r="G8" s="5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14" t="s">
        <v>10</v>
      </c>
      <c r="B9" s="7" t="s">
        <v>11</v>
      </c>
      <c r="C9" s="21">
        <v>9549083.7200000007</v>
      </c>
      <c r="D9" s="22">
        <v>9924050.7200000007</v>
      </c>
      <c r="E9" s="23">
        <f t="shared" si="1"/>
        <v>374967</v>
      </c>
      <c r="F9" s="23">
        <f t="shared" ca="1" si="0"/>
        <v>103.92673277347704</v>
      </c>
      <c r="G9" s="5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13" t="s">
        <v>12</v>
      </c>
      <c r="B10" s="11" t="s">
        <v>13</v>
      </c>
      <c r="C10" s="19">
        <f>C11+C12</f>
        <v>15218737.379999999</v>
      </c>
      <c r="D10" s="19">
        <f>D11+D12</f>
        <v>15316656.809999999</v>
      </c>
      <c r="E10" s="20">
        <f>E11+E12</f>
        <v>97919.430000000633</v>
      </c>
      <c r="F10" s="20">
        <f t="shared" ca="1" si="0"/>
        <v>100.64341362594693</v>
      </c>
      <c r="G10" s="5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14" t="s">
        <v>14</v>
      </c>
      <c r="B11" s="7" t="s">
        <v>15</v>
      </c>
      <c r="C11" s="21">
        <v>10949516.109999999</v>
      </c>
      <c r="D11" s="22">
        <v>10931710.449999999</v>
      </c>
      <c r="E11" s="23">
        <f>D11-C11</f>
        <v>-17805.660000000149</v>
      </c>
      <c r="F11" s="23">
        <f t="shared" ca="1" si="0"/>
        <v>99.837384046736659</v>
      </c>
      <c r="G11" s="5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14" t="s">
        <v>16</v>
      </c>
      <c r="B12" s="7" t="s">
        <v>17</v>
      </c>
      <c r="C12" s="21">
        <v>4269221.2699999996</v>
      </c>
      <c r="D12" s="22">
        <v>4384946.3600000003</v>
      </c>
      <c r="E12" s="23">
        <f>D12-C12</f>
        <v>115725.09000000078</v>
      </c>
      <c r="F12" s="23">
        <f t="shared" ca="1" si="0"/>
        <v>102.7106838151774</v>
      </c>
      <c r="G12" s="5"/>
      <c r="H12" s="2"/>
      <c r="I12" s="2"/>
      <c r="J12" s="2"/>
      <c r="K12" s="2"/>
      <c r="L12" s="2"/>
      <c r="M12" s="2"/>
      <c r="N12" s="2"/>
    </row>
    <row r="13" spans="1:14" ht="27" customHeight="1" x14ac:dyDescent="0.25">
      <c r="A13" s="13" t="s">
        <v>18</v>
      </c>
      <c r="B13" s="11" t="s">
        <v>19</v>
      </c>
      <c r="C13" s="19">
        <f>C14</f>
        <v>1660000</v>
      </c>
      <c r="D13" s="19">
        <f>D14</f>
        <v>3164790</v>
      </c>
      <c r="E13" s="20">
        <f>E14</f>
        <v>1504790</v>
      </c>
      <c r="F13" s="20">
        <f t="shared" ca="1" si="0"/>
        <v>190.65</v>
      </c>
      <c r="G13" s="5"/>
      <c r="H13" s="2"/>
      <c r="I13" s="2"/>
      <c r="J13" s="2"/>
      <c r="K13" s="2"/>
      <c r="L13" s="2"/>
      <c r="M13" s="2"/>
      <c r="N13" s="2"/>
    </row>
    <row r="14" spans="1:14" ht="27" customHeight="1" outlineLevel="1" x14ac:dyDescent="0.25">
      <c r="A14" s="14" t="s">
        <v>20</v>
      </c>
      <c r="B14" s="7" t="s">
        <v>21</v>
      </c>
      <c r="C14" s="21">
        <v>1660000</v>
      </c>
      <c r="D14" s="22">
        <v>3164790</v>
      </c>
      <c r="E14" s="23">
        <f>D14-C14</f>
        <v>1504790</v>
      </c>
      <c r="F14" s="23">
        <f t="shared" ca="1" si="0"/>
        <v>190.65</v>
      </c>
      <c r="G14" s="5"/>
      <c r="H14" s="2"/>
      <c r="I14" s="2"/>
      <c r="J14" s="2"/>
      <c r="K14" s="2"/>
      <c r="L14" s="2"/>
      <c r="M14" s="2"/>
      <c r="N14" s="2"/>
    </row>
    <row r="15" spans="1:14" ht="27" customHeight="1" x14ac:dyDescent="0.25">
      <c r="A15" s="13" t="s">
        <v>22</v>
      </c>
      <c r="B15" s="11" t="s">
        <v>23</v>
      </c>
      <c r="C15" s="19">
        <f>C16</f>
        <v>24830759.170000002</v>
      </c>
      <c r="D15" s="19">
        <f>D16</f>
        <v>32976233.109999999</v>
      </c>
      <c r="E15" s="20">
        <f>E16</f>
        <v>8145473.9399999976</v>
      </c>
      <c r="F15" s="20">
        <f t="shared" ca="1" si="0"/>
        <v>132.80396658126017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outlineLevel="1" x14ac:dyDescent="0.25">
      <c r="A16" s="14" t="s">
        <v>24</v>
      </c>
      <c r="B16" s="7" t="s">
        <v>25</v>
      </c>
      <c r="C16" s="21">
        <v>24830759.170000002</v>
      </c>
      <c r="D16" s="22">
        <v>32976233.109999999</v>
      </c>
      <c r="E16" s="23">
        <f>D16-C16</f>
        <v>8145473.9399999976</v>
      </c>
      <c r="F16" s="23">
        <f t="shared" ca="1" si="0"/>
        <v>132.80396658126017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3" t="s">
        <v>26</v>
      </c>
      <c r="B17" s="11" t="s">
        <v>27</v>
      </c>
      <c r="C17" s="19">
        <f>C18</f>
        <v>19346588.140000001</v>
      </c>
      <c r="D17" s="19">
        <f>D18</f>
        <v>22977264.98</v>
      </c>
      <c r="E17" s="20">
        <f>E18</f>
        <v>3630676.84</v>
      </c>
      <c r="F17" s="20">
        <f t="shared" ca="1" si="0"/>
        <v>118.76649677827896</v>
      </c>
      <c r="G17" s="5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4" t="s">
        <v>28</v>
      </c>
      <c r="B18" s="7" t="s">
        <v>29</v>
      </c>
      <c r="C18" s="21">
        <v>19346588.140000001</v>
      </c>
      <c r="D18" s="22">
        <v>22977264.98</v>
      </c>
      <c r="E18" s="23">
        <f>D18-C18</f>
        <v>3630676.84</v>
      </c>
      <c r="F18" s="23">
        <f t="shared" ca="1" si="0"/>
        <v>118.76649677827896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x14ac:dyDescent="0.25">
      <c r="A19" s="13" t="s">
        <v>30</v>
      </c>
      <c r="B19" s="11" t="s">
        <v>31</v>
      </c>
      <c r="C19" s="19">
        <f>C20+C21+C22+C23</f>
        <v>44925205.699999996</v>
      </c>
      <c r="D19" s="19">
        <f>D20+D21+D22+D23</f>
        <v>67911320.010000005</v>
      </c>
      <c r="E19" s="20">
        <f>E20+E21+E22+E23</f>
        <v>22986114.310000006</v>
      </c>
      <c r="F19" s="20">
        <f t="shared" ca="1" si="0"/>
        <v>151.16529563269205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4" t="s">
        <v>32</v>
      </c>
      <c r="B20" s="7" t="s">
        <v>33</v>
      </c>
      <c r="C20" s="21">
        <v>3592051.78</v>
      </c>
      <c r="D20" s="22">
        <v>3162210.91</v>
      </c>
      <c r="E20" s="23">
        <f>D20-C20</f>
        <v>-429840.86999999965</v>
      </c>
      <c r="F20" s="23">
        <f t="shared" ca="1" si="0"/>
        <v>88.03355585258295</v>
      </c>
      <c r="G20" s="5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14" t="s">
        <v>34</v>
      </c>
      <c r="B21" s="7" t="s">
        <v>35</v>
      </c>
      <c r="C21" s="21">
        <v>4398777.5</v>
      </c>
      <c r="D21" s="22">
        <v>5379827</v>
      </c>
      <c r="E21" s="23">
        <f t="shared" ref="E21:E23" si="2">D21-C21</f>
        <v>981049.5</v>
      </c>
      <c r="F21" s="23">
        <f t="shared" ca="1" si="0"/>
        <v>122.30277616906061</v>
      </c>
      <c r="G21" s="5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4" t="s">
        <v>36</v>
      </c>
      <c r="B22" s="7" t="s">
        <v>37</v>
      </c>
      <c r="C22" s="21">
        <v>7423803.1799999997</v>
      </c>
      <c r="D22" s="22">
        <v>13471119.08</v>
      </c>
      <c r="E22" s="23">
        <f t="shared" si="2"/>
        <v>6047315.9000000004</v>
      </c>
      <c r="F22" s="23">
        <f t="shared" ca="1" si="0"/>
        <v>181.45846210324774</v>
      </c>
      <c r="G22" s="5"/>
      <c r="H22" s="2"/>
      <c r="I22" s="2"/>
      <c r="J22" s="2"/>
      <c r="K22" s="2"/>
      <c r="L22" s="2"/>
      <c r="M22" s="2"/>
      <c r="N22" s="2"/>
    </row>
    <row r="23" spans="1:14" ht="40.5" customHeight="1" outlineLevel="1" x14ac:dyDescent="0.25">
      <c r="A23" s="14" t="s">
        <v>38</v>
      </c>
      <c r="B23" s="7" t="s">
        <v>39</v>
      </c>
      <c r="C23" s="21">
        <v>29510573.239999998</v>
      </c>
      <c r="D23" s="22">
        <v>45898163.020000003</v>
      </c>
      <c r="E23" s="23">
        <f t="shared" si="2"/>
        <v>16387589.780000005</v>
      </c>
      <c r="F23" s="23">
        <f t="shared" ca="1" si="0"/>
        <v>155.53124856886041</v>
      </c>
      <c r="G23" s="5"/>
      <c r="H23" s="2"/>
      <c r="I23" s="2"/>
      <c r="J23" s="2"/>
      <c r="K23" s="2"/>
      <c r="L23" s="2"/>
      <c r="M23" s="2"/>
      <c r="N23" s="2"/>
    </row>
    <row r="24" spans="1:14" ht="40.5" customHeight="1" x14ac:dyDescent="0.25">
      <c r="A24" s="13" t="s">
        <v>40</v>
      </c>
      <c r="B24" s="11" t="s">
        <v>41</v>
      </c>
      <c r="C24" s="19">
        <f>C25+C26+C27</f>
        <v>14167061.99</v>
      </c>
      <c r="D24" s="19">
        <f>D25+D26+D27</f>
        <v>15535298.68</v>
      </c>
      <c r="E24" s="20">
        <f>E25+E26+E27</f>
        <v>1368236.6899999995</v>
      </c>
      <c r="F24" s="20">
        <f t="shared" ca="1" si="0"/>
        <v>109.65787183655854</v>
      </c>
      <c r="G24" s="5"/>
      <c r="H24" s="2"/>
      <c r="I24" s="2"/>
      <c r="J24" s="2"/>
      <c r="K24" s="2"/>
      <c r="L24" s="2"/>
      <c r="M24" s="2"/>
      <c r="N24" s="2"/>
    </row>
    <row r="25" spans="1:14" ht="54" customHeight="1" outlineLevel="1" x14ac:dyDescent="0.25">
      <c r="A25" s="14" t="s">
        <v>42</v>
      </c>
      <c r="B25" s="7" t="s">
        <v>43</v>
      </c>
      <c r="C25" s="21">
        <v>13995516.49</v>
      </c>
      <c r="D25" s="22">
        <v>15288900.68</v>
      </c>
      <c r="E25" s="23">
        <f>D25-C25</f>
        <v>1293384.1899999995</v>
      </c>
      <c r="F25" s="23">
        <f t="shared" ca="1" si="0"/>
        <v>109.24141807073816</v>
      </c>
      <c r="G25" s="5"/>
      <c r="H25" s="2"/>
      <c r="I25" s="2"/>
      <c r="J25" s="2"/>
      <c r="K25" s="2"/>
      <c r="L25" s="2"/>
      <c r="M25" s="2"/>
      <c r="N25" s="2"/>
    </row>
    <row r="26" spans="1:14" ht="27" customHeight="1" outlineLevel="1" x14ac:dyDescent="0.25">
      <c r="A26" s="14" t="s">
        <v>44</v>
      </c>
      <c r="B26" s="7" t="s">
        <v>45</v>
      </c>
      <c r="C26" s="21">
        <v>0</v>
      </c>
      <c r="D26" s="22">
        <v>1000</v>
      </c>
      <c r="E26" s="23">
        <f t="shared" ref="E26:E27" si="3">D26-C26</f>
        <v>1000</v>
      </c>
      <c r="F26" s="23" t="str">
        <f t="shared" ca="1" si="0"/>
        <v/>
      </c>
      <c r="G26" s="5"/>
      <c r="H26" s="2"/>
      <c r="I26" s="2"/>
      <c r="J26" s="2"/>
      <c r="K26" s="2"/>
      <c r="L26" s="2"/>
      <c r="M26" s="2"/>
      <c r="N26" s="2"/>
    </row>
    <row r="27" spans="1:14" ht="40.5" customHeight="1" outlineLevel="1" x14ac:dyDescent="0.25">
      <c r="A27" s="14" t="s">
        <v>46</v>
      </c>
      <c r="B27" s="7" t="s">
        <v>47</v>
      </c>
      <c r="C27" s="21">
        <v>171545.5</v>
      </c>
      <c r="D27" s="22">
        <v>245398</v>
      </c>
      <c r="E27" s="23">
        <f t="shared" si="3"/>
        <v>73852.5</v>
      </c>
      <c r="F27" s="23">
        <f t="shared" ca="1" si="0"/>
        <v>143.05126045276617</v>
      </c>
      <c r="G27" s="5"/>
      <c r="H27" s="2"/>
      <c r="I27" s="2"/>
      <c r="J27" s="2"/>
      <c r="K27" s="2"/>
      <c r="L27" s="2"/>
      <c r="M27" s="2"/>
      <c r="N27" s="2"/>
    </row>
    <row r="28" spans="1:14" ht="27" customHeight="1" x14ac:dyDescent="0.25">
      <c r="A28" s="13" t="s">
        <v>48</v>
      </c>
      <c r="B28" s="11" t="s">
        <v>49</v>
      </c>
      <c r="C28" s="19">
        <v>0</v>
      </c>
      <c r="D28" s="19">
        <f>D29</f>
        <v>125529</v>
      </c>
      <c r="E28" s="20">
        <f>E29</f>
        <v>125529</v>
      </c>
      <c r="F28" s="20" t="str">
        <f t="shared" ca="1" si="0"/>
        <v/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4" t="s">
        <v>50</v>
      </c>
      <c r="B29" s="7" t="s">
        <v>51</v>
      </c>
      <c r="C29" s="21">
        <v>0</v>
      </c>
      <c r="D29" s="22">
        <v>125529</v>
      </c>
      <c r="E29" s="23">
        <f>D29-C29</f>
        <v>125529</v>
      </c>
      <c r="F29" s="23" t="str">
        <f t="shared" ca="1" si="0"/>
        <v/>
      </c>
      <c r="G29" s="5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3" t="s">
        <v>52</v>
      </c>
      <c r="B30" s="11" t="s">
        <v>53</v>
      </c>
      <c r="C30" s="19">
        <f>C31+C32</f>
        <v>9441379.7799999993</v>
      </c>
      <c r="D30" s="19">
        <f>D31+D32</f>
        <v>10579280</v>
      </c>
      <c r="E30" s="20">
        <f>E31+E32</f>
        <v>1137900.2200000004</v>
      </c>
      <c r="F30" s="20">
        <f t="shared" ca="1" si="0"/>
        <v>112.05226615722475</v>
      </c>
      <c r="G30" s="5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4" t="s">
        <v>54</v>
      </c>
      <c r="B31" s="7" t="s">
        <v>55</v>
      </c>
      <c r="C31" s="21">
        <v>8926631.5999999996</v>
      </c>
      <c r="D31" s="22">
        <v>10118660</v>
      </c>
      <c r="E31" s="23">
        <f>D31-C31</f>
        <v>1192028.4000000004</v>
      </c>
      <c r="F31" s="23">
        <f t="shared" ca="1" si="0"/>
        <v>113.35361929801158</v>
      </c>
      <c r="G31" s="5"/>
      <c r="H31" s="2"/>
      <c r="I31" s="2"/>
      <c r="J31" s="2"/>
      <c r="K31" s="2"/>
      <c r="L31" s="2"/>
      <c r="M31" s="2"/>
      <c r="N31" s="2"/>
    </row>
    <row r="32" spans="1:14" ht="40.5" customHeight="1" outlineLevel="1" x14ac:dyDescent="0.25">
      <c r="A32" s="14" t="s">
        <v>56</v>
      </c>
      <c r="B32" s="7" t="s">
        <v>57</v>
      </c>
      <c r="C32" s="21">
        <v>514748.18</v>
      </c>
      <c r="D32" s="22">
        <v>460620</v>
      </c>
      <c r="E32" s="23">
        <f>D32-C32</f>
        <v>-54128.179999999993</v>
      </c>
      <c r="F32" s="23">
        <f t="shared" ca="1" si="0"/>
        <v>89.484532028845635</v>
      </c>
      <c r="G32" s="5"/>
      <c r="H32" s="2"/>
      <c r="I32" s="2"/>
      <c r="J32" s="2"/>
      <c r="K32" s="2"/>
      <c r="L32" s="2"/>
      <c r="M32" s="2"/>
      <c r="N32" s="2"/>
    </row>
    <row r="33" spans="1:14" ht="27" customHeight="1" x14ac:dyDescent="0.25">
      <c r="A33" s="13" t="s">
        <v>58</v>
      </c>
      <c r="B33" s="11" t="s">
        <v>59</v>
      </c>
      <c r="C33" s="19">
        <f>C34+C35</f>
        <v>1420072.5</v>
      </c>
      <c r="D33" s="19">
        <f>D34+D35</f>
        <v>2946800</v>
      </c>
      <c r="E33" s="20">
        <f>E34+E35</f>
        <v>1526727.5</v>
      </c>
      <c r="F33" s="20">
        <f t="shared" ca="1" si="0"/>
        <v>207.51053203269552</v>
      </c>
      <c r="G33" s="5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4" t="s">
        <v>60</v>
      </c>
      <c r="B34" s="7" t="s">
        <v>61</v>
      </c>
      <c r="C34" s="21">
        <v>1031172.5</v>
      </c>
      <c r="D34" s="21">
        <v>2287900</v>
      </c>
      <c r="E34" s="23">
        <f>D34-C34</f>
        <v>1256727.5</v>
      </c>
      <c r="F34" s="23">
        <f t="shared" ca="1" si="0"/>
        <v>221.87364383747627</v>
      </c>
      <c r="G34" s="5"/>
      <c r="H34" s="2"/>
      <c r="I34" s="2"/>
      <c r="J34" s="2"/>
      <c r="K34" s="2"/>
      <c r="L34" s="2"/>
      <c r="M34" s="2"/>
      <c r="N34" s="2"/>
    </row>
    <row r="35" spans="1:14" ht="40.5" customHeight="1" outlineLevel="1" x14ac:dyDescent="0.25">
      <c r="A35" s="14" t="s">
        <v>62</v>
      </c>
      <c r="B35" s="7" t="s">
        <v>63</v>
      </c>
      <c r="C35" s="21">
        <v>388900</v>
      </c>
      <c r="D35" s="21">
        <v>658900</v>
      </c>
      <c r="E35" s="23">
        <f>D35-C35</f>
        <v>270000</v>
      </c>
      <c r="F35" s="23">
        <f t="shared" ca="1" si="0"/>
        <v>169.42658781177681</v>
      </c>
      <c r="G35" s="5"/>
      <c r="H35" s="2"/>
      <c r="I35" s="2"/>
      <c r="J35" s="2"/>
      <c r="K35" s="2"/>
      <c r="L35" s="2"/>
      <c r="M35" s="2"/>
      <c r="N35" s="2"/>
    </row>
    <row r="36" spans="1:14" ht="27" customHeight="1" x14ac:dyDescent="0.25">
      <c r="A36" s="13" t="s">
        <v>64</v>
      </c>
      <c r="B36" s="11" t="s">
        <v>65</v>
      </c>
      <c r="C36" s="19">
        <f>C37</f>
        <v>21300</v>
      </c>
      <c r="D36" s="19">
        <f>D37</f>
        <v>13390</v>
      </c>
      <c r="E36" s="20">
        <f>E37</f>
        <v>-7910</v>
      </c>
      <c r="F36" s="20">
        <f t="shared" ca="1" si="0"/>
        <v>62.863849765258216</v>
      </c>
      <c r="G36" s="5"/>
      <c r="H36" s="2"/>
      <c r="I36" s="2"/>
      <c r="J36" s="2"/>
      <c r="K36" s="2"/>
      <c r="L36" s="2"/>
      <c r="M36" s="2"/>
      <c r="N36" s="2"/>
    </row>
    <row r="37" spans="1:14" ht="27" customHeight="1" outlineLevel="1" x14ac:dyDescent="0.25">
      <c r="A37" s="14" t="s">
        <v>66</v>
      </c>
      <c r="B37" s="7" t="s">
        <v>67</v>
      </c>
      <c r="C37" s="21">
        <v>21300</v>
      </c>
      <c r="D37" s="22">
        <v>13390</v>
      </c>
      <c r="E37" s="23">
        <f>D37-C37</f>
        <v>-7910</v>
      </c>
      <c r="F37" s="23">
        <f t="shared" ca="1" si="0"/>
        <v>62.863849765258216</v>
      </c>
      <c r="G37" s="5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3" t="s">
        <v>68</v>
      </c>
      <c r="B38" s="11" t="s">
        <v>69</v>
      </c>
      <c r="C38" s="19">
        <f>C39+C40</f>
        <v>10090637.4</v>
      </c>
      <c r="D38" s="19">
        <f>D39+D40</f>
        <v>10366431.289999999</v>
      </c>
      <c r="E38" s="20">
        <f>E39+E40</f>
        <v>275793.88999999966</v>
      </c>
      <c r="F38" s="20">
        <f t="shared" ca="1" si="0"/>
        <v>102.73316619225658</v>
      </c>
      <c r="G38" s="5"/>
      <c r="H38" s="2"/>
      <c r="I38" s="2"/>
      <c r="J38" s="2"/>
      <c r="K38" s="2"/>
      <c r="L38" s="2"/>
      <c r="M38" s="2"/>
      <c r="N38" s="2"/>
    </row>
    <row r="39" spans="1:14" ht="40.5" customHeight="1" outlineLevel="1" x14ac:dyDescent="0.25">
      <c r="A39" s="14" t="s">
        <v>70</v>
      </c>
      <c r="B39" s="7" t="s">
        <v>71</v>
      </c>
      <c r="C39" s="21">
        <v>4582890.83</v>
      </c>
      <c r="D39" s="22">
        <v>4592586.8499999996</v>
      </c>
      <c r="E39" s="23">
        <f>D39-C39</f>
        <v>9696.019999999553</v>
      </c>
      <c r="F39" s="23">
        <f t="shared" ca="1" si="0"/>
        <v>100.21156995354391</v>
      </c>
      <c r="G39" s="5"/>
      <c r="H39" s="2"/>
      <c r="I39" s="2"/>
      <c r="J39" s="2"/>
      <c r="K39" s="2"/>
      <c r="L39" s="2"/>
      <c r="M39" s="2"/>
      <c r="N39" s="2"/>
    </row>
    <row r="40" spans="1:14" ht="27" customHeight="1" outlineLevel="1" x14ac:dyDescent="0.25">
      <c r="A40" s="14" t="s">
        <v>72</v>
      </c>
      <c r="B40" s="7" t="s">
        <v>73</v>
      </c>
      <c r="C40" s="21">
        <v>5507746.5700000003</v>
      </c>
      <c r="D40" s="22">
        <v>5773844.4400000004</v>
      </c>
      <c r="E40" s="23">
        <f>D40-C40</f>
        <v>266097.87000000011</v>
      </c>
      <c r="F40" s="23">
        <f t="shared" ca="1" si="0"/>
        <v>104.83133830901735</v>
      </c>
      <c r="G40" s="5"/>
      <c r="H40" s="2"/>
      <c r="I40" s="2"/>
      <c r="J40" s="2"/>
      <c r="K40" s="2"/>
      <c r="L40" s="2"/>
      <c r="M40" s="2"/>
      <c r="N40" s="2"/>
    </row>
    <row r="41" spans="1:14" ht="54" customHeight="1" x14ac:dyDescent="0.25">
      <c r="A41" s="13" t="s">
        <v>74</v>
      </c>
      <c r="B41" s="11" t="s">
        <v>75</v>
      </c>
      <c r="C41" s="19">
        <f>C42+C43</f>
        <v>7068923.0200000005</v>
      </c>
      <c r="D41" s="19">
        <f>D42+D43</f>
        <v>7591978.8300000001</v>
      </c>
      <c r="E41" s="20">
        <f>E42+E43</f>
        <v>523055.80999999994</v>
      </c>
      <c r="F41" s="20">
        <f t="shared" ca="1" si="0"/>
        <v>107.39937057625504</v>
      </c>
      <c r="G41" s="5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4" t="s">
        <v>76</v>
      </c>
      <c r="B42" s="7" t="s">
        <v>77</v>
      </c>
      <c r="C42" s="21">
        <v>101743.15</v>
      </c>
      <c r="D42" s="22">
        <v>373128</v>
      </c>
      <c r="E42" s="23">
        <f>D42-C42</f>
        <v>271384.84999999998</v>
      </c>
      <c r="F42" s="23">
        <f t="shared" ca="1" si="0"/>
        <v>366.73525441270493</v>
      </c>
      <c r="G42" s="5"/>
      <c r="H42" s="2"/>
      <c r="I42" s="2"/>
      <c r="J42" s="2"/>
      <c r="K42" s="2"/>
      <c r="L42" s="2"/>
      <c r="M42" s="2"/>
      <c r="N42" s="2"/>
    </row>
    <row r="43" spans="1:14" ht="40.5" customHeight="1" outlineLevel="1" x14ac:dyDescent="0.25">
      <c r="A43" s="14" t="s">
        <v>78</v>
      </c>
      <c r="B43" s="7" t="s">
        <v>79</v>
      </c>
      <c r="C43" s="21">
        <v>6967179.8700000001</v>
      </c>
      <c r="D43" s="22">
        <v>7218850.8300000001</v>
      </c>
      <c r="E43" s="23">
        <f>D43-C43</f>
        <v>251670.95999999996</v>
      </c>
      <c r="F43" s="23">
        <f t="shared" ca="1" si="0"/>
        <v>103.61223572084985</v>
      </c>
      <c r="G43" s="5"/>
      <c r="H43" s="2"/>
      <c r="I43" s="2"/>
      <c r="J43" s="2"/>
      <c r="K43" s="2"/>
      <c r="L43" s="2"/>
      <c r="M43" s="2"/>
      <c r="N43" s="2"/>
    </row>
    <row r="44" spans="1:14" ht="27" customHeight="1" x14ac:dyDescent="0.25">
      <c r="A44" s="13" t="s">
        <v>80</v>
      </c>
      <c r="B44" s="11" t="s">
        <v>81</v>
      </c>
      <c r="C44" s="19">
        <f>C45+C46+C47+C48</f>
        <v>47911499.200000003</v>
      </c>
      <c r="D44" s="19">
        <f>D45+D46+D47+D48</f>
        <v>50797497.159999996</v>
      </c>
      <c r="E44" s="20">
        <f>E45+E46+E47+E48</f>
        <v>2885997.9599999972</v>
      </c>
      <c r="F44" s="20">
        <f t="shared" ca="1" si="0"/>
        <v>106.02360186633442</v>
      </c>
      <c r="G44" s="5"/>
      <c r="H44" s="2"/>
      <c r="I44" s="2"/>
      <c r="J44" s="2"/>
      <c r="K44" s="2"/>
      <c r="L44" s="2"/>
      <c r="M44" s="2"/>
      <c r="N44" s="2"/>
    </row>
    <row r="45" spans="1:14" ht="27" customHeight="1" outlineLevel="1" x14ac:dyDescent="0.25">
      <c r="A45" s="14" t="s">
        <v>82</v>
      </c>
      <c r="B45" s="7" t="s">
        <v>83</v>
      </c>
      <c r="C45" s="21">
        <v>116263.1</v>
      </c>
      <c r="D45" s="22">
        <v>234719.53</v>
      </c>
      <c r="E45" s="23">
        <f>D45-C45</f>
        <v>118456.43</v>
      </c>
      <c r="F45" s="23">
        <f t="shared" ca="1" si="0"/>
        <v>201.88652289505438</v>
      </c>
      <c r="G45" s="5"/>
      <c r="H45" s="2"/>
      <c r="I45" s="2"/>
      <c r="J45" s="2"/>
      <c r="K45" s="2"/>
      <c r="L45" s="2"/>
      <c r="M45" s="2"/>
      <c r="N45" s="2"/>
    </row>
    <row r="46" spans="1:14" ht="27" customHeight="1" outlineLevel="1" x14ac:dyDescent="0.25">
      <c r="A46" s="14" t="s">
        <v>84</v>
      </c>
      <c r="B46" s="7" t="s">
        <v>85</v>
      </c>
      <c r="C46" s="21">
        <v>517369.3</v>
      </c>
      <c r="D46" s="22">
        <v>576157.54</v>
      </c>
      <c r="E46" s="23">
        <f t="shared" ref="E46:E48" si="4">D46-C46</f>
        <v>58788.240000000049</v>
      </c>
      <c r="F46" s="23">
        <f t="shared" ca="1" si="0"/>
        <v>111.36291619931836</v>
      </c>
      <c r="G46" s="5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4" t="s">
        <v>86</v>
      </c>
      <c r="B47" s="7" t="s">
        <v>87</v>
      </c>
      <c r="C47" s="21">
        <v>33158960.989999998</v>
      </c>
      <c r="D47" s="22">
        <v>34592149.299999997</v>
      </c>
      <c r="E47" s="23">
        <f t="shared" si="4"/>
        <v>1433188.3099999987</v>
      </c>
      <c r="F47" s="23">
        <f t="shared" ca="1" si="0"/>
        <v>104.3221749632994</v>
      </c>
      <c r="G47" s="5"/>
      <c r="H47" s="2"/>
      <c r="I47" s="2"/>
      <c r="J47" s="2"/>
      <c r="K47" s="2"/>
      <c r="L47" s="2"/>
      <c r="M47" s="2"/>
      <c r="N47" s="2"/>
    </row>
    <row r="48" spans="1:14" ht="54" customHeight="1" outlineLevel="1" x14ac:dyDescent="0.25">
      <c r="A48" s="14" t="s">
        <v>88</v>
      </c>
      <c r="B48" s="7" t="s">
        <v>89</v>
      </c>
      <c r="C48" s="21">
        <v>14118905.810000001</v>
      </c>
      <c r="D48" s="22">
        <v>15394470.789999999</v>
      </c>
      <c r="E48" s="23">
        <f t="shared" si="4"/>
        <v>1275564.9799999986</v>
      </c>
      <c r="F48" s="23">
        <f t="shared" ca="1" si="0"/>
        <v>109.03444641649607</v>
      </c>
      <c r="G48" s="5"/>
      <c r="H48" s="2"/>
      <c r="I48" s="2"/>
      <c r="J48" s="2"/>
      <c r="K48" s="2"/>
      <c r="L48" s="2"/>
      <c r="M48" s="2"/>
      <c r="N48" s="2"/>
    </row>
    <row r="49" spans="1:14" ht="27" customHeight="1" x14ac:dyDescent="0.25">
      <c r="A49" s="13" t="s">
        <v>90</v>
      </c>
      <c r="B49" s="11" t="s">
        <v>91</v>
      </c>
      <c r="C49" s="19">
        <f>C50</f>
        <v>5714981.5300000003</v>
      </c>
      <c r="D49" s="19">
        <f>D50</f>
        <v>6631963.9500000002</v>
      </c>
      <c r="E49" s="20">
        <f>E50</f>
        <v>916982.41999999993</v>
      </c>
      <c r="F49" s="20">
        <f t="shared" ca="1" si="0"/>
        <v>116.04523855740264</v>
      </c>
      <c r="G49" s="5"/>
      <c r="H49" s="2"/>
      <c r="I49" s="2"/>
      <c r="J49" s="2"/>
      <c r="K49" s="2"/>
      <c r="L49" s="2"/>
      <c r="M49" s="2"/>
      <c r="N49" s="2"/>
    </row>
    <row r="50" spans="1:14" ht="27" customHeight="1" outlineLevel="1" x14ac:dyDescent="0.25">
      <c r="A50" s="14" t="s">
        <v>92</v>
      </c>
      <c r="B50" s="7" t="s">
        <v>93</v>
      </c>
      <c r="C50" s="21">
        <v>5714981.5300000003</v>
      </c>
      <c r="D50" s="22">
        <v>6631963.9500000002</v>
      </c>
      <c r="E50" s="23">
        <f>D50-C50</f>
        <v>916982.41999999993</v>
      </c>
      <c r="F50" s="23">
        <f t="shared" ca="1" si="0"/>
        <v>116.04523855740264</v>
      </c>
      <c r="G50" s="5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5" t="s">
        <v>94</v>
      </c>
      <c r="B51" s="8"/>
      <c r="C51" s="24">
        <f>C6+C10+C13+C15+C17+C19+C24+C28+C30+C33+C36+C38+C41+C44+C49</f>
        <v>372923078.55999988</v>
      </c>
      <c r="D51" s="24">
        <f>D6+D10+D13+D15+D17+D19+D24+D28+D30+D33+D36+D38+D41+D44+D49</f>
        <v>447063324.91000003</v>
      </c>
      <c r="E51" s="25">
        <f>E6+E10+E13+E15+E17+E19+E24+E28+E30+E33+E36+E38+E41+E44+E49</f>
        <v>74140246.349999979</v>
      </c>
      <c r="F51" s="25">
        <f t="shared" ca="1" si="0"/>
        <v>119.88084154949172</v>
      </c>
      <c r="G51" s="5"/>
      <c r="H51" s="2"/>
      <c r="I51" s="2"/>
      <c r="J51" s="2"/>
      <c r="K51" s="2"/>
      <c r="L51" s="2"/>
      <c r="M51" s="2"/>
    </row>
    <row r="52" spans="1:14" ht="12.75" customHeight="1" x14ac:dyDescent="0.25">
      <c r="A52" s="16"/>
      <c r="B52" s="9"/>
      <c r="C52" s="26"/>
      <c r="D52" s="26"/>
      <c r="E52" s="26"/>
      <c r="F52" s="26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34"/>
      <c r="B53" s="34"/>
      <c r="C53" s="35"/>
      <c r="H53" s="10"/>
      <c r="I53" s="2"/>
      <c r="J53" s="2"/>
      <c r="K53" s="2"/>
      <c r="L53" s="2"/>
      <c r="M53" s="2"/>
    </row>
  </sheetData>
  <mergeCells count="9">
    <mergeCell ref="A1:F1"/>
    <mergeCell ref="A2:F2"/>
    <mergeCell ref="F3:F4"/>
    <mergeCell ref="A53:C53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EA5A68D-7B09-437E-920B-4AE884E570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2017-09-27T07:02:30Z</dcterms:created>
  <dcterms:modified xsi:type="dcterms:W3CDTF">2019-05-07T13:21:46Z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