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8 год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D41" i="1" l="1"/>
  <c r="D52" i="1"/>
  <c r="E53" i="1"/>
  <c r="E52" i="1" s="1"/>
  <c r="D30" i="1"/>
  <c r="D50" i="1"/>
  <c r="D47" i="1"/>
  <c r="D43" i="1"/>
  <c r="D38" i="1"/>
  <c r="D32" i="1"/>
  <c r="D25" i="1"/>
  <c r="D20" i="1"/>
  <c r="D16" i="1"/>
  <c r="D14" i="1"/>
  <c r="C7" i="1"/>
  <c r="D7" i="1"/>
  <c r="D54" i="1" s="1"/>
  <c r="C52" i="1" l="1"/>
  <c r="E11" i="1"/>
  <c r="F11" i="1"/>
  <c r="F12" i="1"/>
  <c r="E31" i="1" l="1"/>
  <c r="E30" i="1" s="1"/>
  <c r="C30" i="1"/>
  <c r="E49" i="1"/>
  <c r="E48" i="1"/>
  <c r="E47" i="1" s="1"/>
  <c r="E51" i="1"/>
  <c r="E50" i="1" s="1"/>
  <c r="C47" i="1"/>
  <c r="E45" i="1"/>
  <c r="E46" i="1"/>
  <c r="E44" i="1"/>
  <c r="C43" i="1"/>
  <c r="C41" i="1"/>
  <c r="E42" i="1"/>
  <c r="E41" i="1" s="1"/>
  <c r="E40" i="1"/>
  <c r="E39" i="1"/>
  <c r="E38" i="1" s="1"/>
  <c r="C38" i="1"/>
  <c r="E34" i="1"/>
  <c r="E35" i="1"/>
  <c r="E36" i="1"/>
  <c r="E37" i="1"/>
  <c r="E33" i="1"/>
  <c r="E32" i="1" s="1"/>
  <c r="C32" i="1"/>
  <c r="E27" i="1"/>
  <c r="E28" i="1"/>
  <c r="E29" i="1"/>
  <c r="E26" i="1"/>
  <c r="C25" i="1"/>
  <c r="E22" i="1"/>
  <c r="E23" i="1"/>
  <c r="E24" i="1"/>
  <c r="E21" i="1"/>
  <c r="C20" i="1"/>
  <c r="E18" i="1"/>
  <c r="E19" i="1"/>
  <c r="E17" i="1"/>
  <c r="C16" i="1"/>
  <c r="C14" i="1"/>
  <c r="E15" i="1"/>
  <c r="E14" i="1" s="1"/>
  <c r="E12" i="1"/>
  <c r="E13" i="1"/>
  <c r="E9" i="1"/>
  <c r="E10" i="1"/>
  <c r="E8" i="1"/>
  <c r="F22" i="1"/>
  <c r="F14" i="1"/>
  <c r="F49" i="1"/>
  <c r="F43" i="1"/>
  <c r="F23" i="1"/>
  <c r="F37" i="1"/>
  <c r="F33" i="1"/>
  <c r="F31" i="1"/>
  <c r="F45" i="1"/>
  <c r="F28" i="1"/>
  <c r="F15" i="1"/>
  <c r="F38" i="1"/>
  <c r="F8" i="1"/>
  <c r="F9" i="1"/>
  <c r="F18" i="1"/>
  <c r="F30" i="1"/>
  <c r="F44" i="1"/>
  <c r="F48" i="1"/>
  <c r="F25" i="1"/>
  <c r="F53" i="1"/>
  <c r="F17" i="1"/>
  <c r="F35" i="1"/>
  <c r="F34" i="1"/>
  <c r="F24" i="1"/>
  <c r="F39" i="1"/>
  <c r="F46" i="1"/>
  <c r="F20" i="1"/>
  <c r="F36" i="1"/>
  <c r="F27" i="1"/>
  <c r="F32" i="1"/>
  <c r="F26" i="1"/>
  <c r="F42" i="1"/>
  <c r="F16" i="1"/>
  <c r="F13" i="1"/>
  <c r="F47" i="1"/>
  <c r="F40" i="1"/>
  <c r="F7" i="1"/>
  <c r="F19" i="1"/>
  <c r="F10" i="1"/>
  <c r="F41" i="1"/>
  <c r="F21" i="1"/>
  <c r="F29" i="1"/>
  <c r="E7" i="1" l="1"/>
  <c r="E16" i="1"/>
  <c r="E20" i="1"/>
  <c r="E25" i="1"/>
  <c r="E43" i="1"/>
  <c r="F52" i="1"/>
  <c r="C50" i="1"/>
  <c r="C54" i="1" s="1"/>
  <c r="F50" i="1"/>
  <c r="F51" i="1"/>
  <c r="F54" i="1"/>
  <c r="E54" i="1" l="1"/>
</calcChain>
</file>

<file path=xl/sharedStrings.xml><?xml version="1.0" encoding="utf-8"?>
<sst xmlns="http://schemas.openxmlformats.org/spreadsheetml/2006/main" count="103" uniqueCount="103">
  <si>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</si>
  <si>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</si>
  <si>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</si>
  <si>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</si>
  <si>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</si>
  <si>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</si>
  <si>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</si>
  <si>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</si>
  <si>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</si>
  <si>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</si>
  <si>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</si>
  <si>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</si>
  <si>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</si>
  <si>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</si>
  <si>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</si>
  <si>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</si>
  <si>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</si>
  <si>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</si>
  <si>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</si>
  <si>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</si>
  <si>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</si>
  <si>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</si>
  <si>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</si>
  <si>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</si>
  <si>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</si>
  <si>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</si>
  <si>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</si>
  <si>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</si>
  <si>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</si>
  <si>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</si>
  <si>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</si>
  <si>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</si>
  <si>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</si>
  <si>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</si>
  <si>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</si>
  <si>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</si>
  <si>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</si>
  <si>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</si>
  <si>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</si>
  <si>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</si>
  <si>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</si>
  <si>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</si>
  <si>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</si>
  <si>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</si>
  <si>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</si>
  <si>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</si>
  <si>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</si>
  <si>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</si>
  <si>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</si>
  <si>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</si>
  <si>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</si>
  <si>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</si>
  <si>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</si>
  <si>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</si>
  <si>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</si>
  <si>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</si>
  <si>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</si>
  <si>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</si>
  <si>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</si>
  <si>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</si>
  <si>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</si>
  <si>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</si>
  <si>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</si>
  <si>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</si>
  <si>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</si>
  <si>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</si>
  <si>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</si>
  <si>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</si>
  <si>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</si>
  <si>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</si>
  <si>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</si>
  <si>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</si>
  <si>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</si>
  <si>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</si>
  <si>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</si>
  <si>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</si>
  <si>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</si>
  <si>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</si>
  <si>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</si>
  <si>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</si>
  <si>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</si>
  <si>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</si>
  <si>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</si>
  <si>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</si>
  <si>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</si>
  <si>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</si>
  <si>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</si>
  <si>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</si>
  <si>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</si>
  <si>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</si>
  <si>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</si>
  <si>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</si>
  <si>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</si>
  <si>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</si>
  <si>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1300</t>
  </si>
  <si>
    <t>ОБСЛУЖИВАНИЕ ГОСУДАРСТВЕННОГО И МУНИЦИПАЛЬНОГО ДОЛГА</t>
  </si>
  <si>
    <t>1301</t>
  </si>
  <si>
    <t xml:space="preserve">  Обслуживание государственного внутреннего и муниципального долга</t>
  </si>
  <si>
    <t xml:space="preserve">   Судебная система</t>
  </si>
  <si>
    <t>0105</t>
  </si>
  <si>
    <t>Исполнено за 4 квартал 2017 года</t>
  </si>
  <si>
    <t>Исполнено за 4 квартал 2018 года</t>
  </si>
  <si>
    <t>Сравнительный анализ исполнения местного бюджета ЗАТО Видяево года в разрезе разделов и подразделов 4 квартал 2018/2017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</si>
</sst>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5" applyNumberFormat="1" applyProtection="1">
      <alignment horizontal="left" wrapText="1"/>
    </xf>
    <xf numFmtId="49" fontId="5" fillId="0" borderId="2" xfId="10" applyFont="1" applyProtection="1">
      <alignment horizontal="left" vertical="top" wrapText="1"/>
    </xf>
    <xf numFmtId="49" fontId="1" fillId="0" borderId="2" xfId="10" applyProtection="1">
      <alignment horizontal="left" vertical="top" wrapText="1"/>
    </xf>
    <xf numFmtId="49" fontId="5" fillId="0" borderId="2" xfId="10" applyFont="1" applyAlignment="1" applyProtection="1">
      <alignment horizontal="center" vertical="top" wrapText="1"/>
    </xf>
    <xf numFmtId="49" fontId="1" fillId="0" borderId="2" xfId="10" applyAlignment="1" applyProtection="1">
      <alignment horizontal="center" vertical="top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6" topLeftCell="A30" activePane="bottomLeft" state="frozen"/>
      <selection pane="bottomLeft" activeCell="M5" sqref="M5"/>
    </sheetView>
  </sheetViews>
  <sheetFormatPr defaultRowHeight="15" outlineLevelRow="1" x14ac:dyDescent="0.25"/>
  <cols>
    <col min="1" max="1" width="12.42578125" style="15" customWidth="1"/>
    <col min="2" max="2" width="50.7109375" style="1" customWidth="1"/>
    <col min="3" max="3" width="13.140625" style="30" customWidth="1"/>
    <col min="4" max="4" width="13.28515625" style="30" customWidth="1"/>
    <col min="5" max="6" width="14.42578125" style="30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9" t="s">
        <v>102</v>
      </c>
      <c r="B1" s="40"/>
      <c r="C1" s="40"/>
      <c r="D1" s="40"/>
      <c r="E1" s="40"/>
      <c r="F1" s="40"/>
      <c r="G1" s="3"/>
      <c r="H1" s="3"/>
      <c r="I1" s="3"/>
      <c r="J1" s="3"/>
      <c r="K1" s="3"/>
      <c r="L1" s="3"/>
      <c r="M1" s="3"/>
    </row>
    <row r="2" spans="1:14" ht="18" customHeight="1" x14ac:dyDescent="0.25">
      <c r="A2" s="41"/>
      <c r="B2" s="42"/>
      <c r="C2" s="42"/>
      <c r="D2" s="42"/>
      <c r="E2" s="42"/>
      <c r="F2" s="42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43" t="s">
        <v>0</v>
      </c>
      <c r="B3" s="44"/>
      <c r="C3" s="44"/>
      <c r="D3" s="44"/>
      <c r="E3" s="44"/>
      <c r="F3" s="44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3" t="s">
        <v>1</v>
      </c>
      <c r="B4" s="35" t="s">
        <v>2</v>
      </c>
      <c r="C4" s="37" t="s">
        <v>100</v>
      </c>
      <c r="D4" s="37" t="s">
        <v>101</v>
      </c>
      <c r="E4" s="37" t="s">
        <v>92</v>
      </c>
      <c r="F4" s="37" t="s">
        <v>93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4"/>
      <c r="B5" s="36"/>
      <c r="C5" s="38"/>
      <c r="D5" s="38"/>
      <c r="E5" s="38"/>
      <c r="F5" s="38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1">
        <v>1</v>
      </c>
      <c r="B6" s="6">
        <v>2</v>
      </c>
      <c r="C6" s="23">
        <v>3</v>
      </c>
      <c r="D6" s="23">
        <v>4</v>
      </c>
      <c r="E6" s="23">
        <v>5</v>
      </c>
      <c r="F6" s="23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6" t="s">
        <v>3</v>
      </c>
      <c r="B7" s="17" t="s">
        <v>4</v>
      </c>
      <c r="C7" s="24">
        <f>C8+C9+C10+C11+C12+C13</f>
        <v>60996212.329999998</v>
      </c>
      <c r="D7" s="24">
        <f>D8+D9+D10+D11+D12+D13</f>
        <v>65968622.719999999</v>
      </c>
      <c r="E7" s="24">
        <f>E8+E9+E10+E11+E12+E13</f>
        <v>4972410.3899999969</v>
      </c>
      <c r="F7" s="24">
        <f t="shared" ref="F7:F54" ca="1" si="0">IF(INDIRECT("R[0]C[-3]", FALSE)&lt;&gt;0,INDIRECT("R[0]C[-2]", FALSE)*100/INDIRECT("R[0]C[-3]", FALSE),"")</f>
        <v>108.15199862427261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2" t="s">
        <v>5</v>
      </c>
      <c r="B8" s="7" t="s">
        <v>6</v>
      </c>
      <c r="C8" s="25">
        <v>500446.59</v>
      </c>
      <c r="D8" s="26">
        <v>2380693.2400000002</v>
      </c>
      <c r="E8" s="26">
        <f>D8-C8</f>
        <v>1880246.6500000001</v>
      </c>
      <c r="F8" s="26">
        <f t="shared" ca="1" si="0"/>
        <v>475.71374999278146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7</v>
      </c>
      <c r="B9" s="7" t="s">
        <v>8</v>
      </c>
      <c r="C9" s="25">
        <v>5714981.5300000003</v>
      </c>
      <c r="D9" s="26">
        <v>6631963.9500000002</v>
      </c>
      <c r="E9" s="26">
        <f t="shared" ref="E9:E13" si="1">D9-C9</f>
        <v>916982.41999999993</v>
      </c>
      <c r="F9" s="26">
        <f t="shared" ca="1" si="0"/>
        <v>116.04523855740264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2" t="s">
        <v>9</v>
      </c>
      <c r="B10" s="7" t="s">
        <v>10</v>
      </c>
      <c r="C10" s="25">
        <v>34397534.82</v>
      </c>
      <c r="D10" s="26">
        <v>33787440.049999997</v>
      </c>
      <c r="E10" s="26">
        <f t="shared" si="1"/>
        <v>-610094.77000000328</v>
      </c>
      <c r="F10" s="26">
        <f t="shared" ca="1" si="0"/>
        <v>98.226341587580066</v>
      </c>
      <c r="G10" s="5"/>
      <c r="H10" s="2"/>
      <c r="I10" s="2"/>
      <c r="J10" s="2"/>
      <c r="K10" s="2"/>
      <c r="L10" s="2"/>
      <c r="M10" s="2"/>
      <c r="N10" s="2"/>
    </row>
    <row r="11" spans="1:14" ht="19.5" customHeight="1" outlineLevel="1" x14ac:dyDescent="0.25">
      <c r="A11" s="12" t="s">
        <v>99</v>
      </c>
      <c r="B11" s="7" t="s">
        <v>98</v>
      </c>
      <c r="C11" s="25">
        <v>500000</v>
      </c>
      <c r="D11" s="26">
        <v>3302.5</v>
      </c>
      <c r="E11" s="26">
        <f t="shared" si="1"/>
        <v>-496697.5</v>
      </c>
      <c r="F11" s="26">
        <f t="shared" ca="1" si="0"/>
        <v>0.66049999999999998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11</v>
      </c>
      <c r="B12" s="7" t="s">
        <v>12</v>
      </c>
      <c r="C12" s="25">
        <v>0</v>
      </c>
      <c r="D12" s="26">
        <v>0</v>
      </c>
      <c r="E12" s="26">
        <f t="shared" si="1"/>
        <v>0</v>
      </c>
      <c r="F12" s="26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13</v>
      </c>
      <c r="B13" s="7" t="s">
        <v>14</v>
      </c>
      <c r="C13" s="26">
        <v>19883249.390000001</v>
      </c>
      <c r="D13" s="25">
        <v>23165222.98</v>
      </c>
      <c r="E13" s="26">
        <f t="shared" si="1"/>
        <v>3281973.59</v>
      </c>
      <c r="F13" s="26">
        <f t="shared" ca="1" si="0"/>
        <v>116.50622353331555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6" t="s">
        <v>15</v>
      </c>
      <c r="B14" s="17" t="s">
        <v>16</v>
      </c>
      <c r="C14" s="24">
        <f>C15</f>
        <v>292400</v>
      </c>
      <c r="D14" s="27">
        <f>D15</f>
        <v>375400</v>
      </c>
      <c r="E14" s="27">
        <f>E15</f>
        <v>83000</v>
      </c>
      <c r="F14" s="24">
        <f t="shared" ca="1" si="0"/>
        <v>128.38577291381668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2" t="s">
        <v>17</v>
      </c>
      <c r="B15" s="7" t="s">
        <v>18</v>
      </c>
      <c r="C15" s="26">
        <v>292400</v>
      </c>
      <c r="D15" s="25">
        <v>375400</v>
      </c>
      <c r="E15" s="26">
        <f>D15-C15</f>
        <v>83000</v>
      </c>
      <c r="F15" s="26">
        <f t="shared" ca="1" si="0"/>
        <v>128.38577291381668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6" t="s">
        <v>19</v>
      </c>
      <c r="B16" s="17" t="s">
        <v>20</v>
      </c>
      <c r="C16" s="24">
        <f>C17+C18+C19</f>
        <v>14817561.99</v>
      </c>
      <c r="D16" s="27">
        <f>D17+D18+D19</f>
        <v>16092159.48</v>
      </c>
      <c r="E16" s="27">
        <f>E17+E18+E19</f>
        <v>1274597.4899999995</v>
      </c>
      <c r="F16" s="24">
        <f t="shared" ca="1" si="0"/>
        <v>108.60193796294016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2" t="s">
        <v>21</v>
      </c>
      <c r="B17" s="7" t="s">
        <v>22</v>
      </c>
      <c r="C17" s="25">
        <v>650500</v>
      </c>
      <c r="D17" s="25">
        <v>557860.80000000005</v>
      </c>
      <c r="E17" s="26">
        <f>D17-C17</f>
        <v>-92639.199999999953</v>
      </c>
      <c r="F17" s="26">
        <f t="shared" ca="1" si="0"/>
        <v>85.758770176787095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2" t="s">
        <v>23</v>
      </c>
      <c r="B18" s="7" t="s">
        <v>24</v>
      </c>
      <c r="C18" s="25">
        <v>13995516.49</v>
      </c>
      <c r="D18" s="25">
        <v>15288900.68</v>
      </c>
      <c r="E18" s="26">
        <f t="shared" ref="E18:E19" si="2">D18-C18</f>
        <v>1293384.1899999995</v>
      </c>
      <c r="F18" s="26">
        <f t="shared" ca="1" si="0"/>
        <v>109.24141807073816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2" t="s">
        <v>25</v>
      </c>
      <c r="B19" s="7" t="s">
        <v>26</v>
      </c>
      <c r="C19" s="25">
        <v>171545.5</v>
      </c>
      <c r="D19" s="25">
        <v>245398</v>
      </c>
      <c r="E19" s="26">
        <f t="shared" si="2"/>
        <v>73852.5</v>
      </c>
      <c r="F19" s="26">
        <f t="shared" ca="1" si="0"/>
        <v>143.05126045276617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6" t="s">
        <v>27</v>
      </c>
      <c r="B20" s="17" t="s">
        <v>28</v>
      </c>
      <c r="C20" s="24">
        <f>C21+C22+C23+C24</f>
        <v>9359212.3499999996</v>
      </c>
      <c r="D20" s="24">
        <f>D21+D22+D23+D24</f>
        <v>10794977.699999999</v>
      </c>
      <c r="E20" s="24">
        <f>E21+E22+E23+E24</f>
        <v>1435765.3500000008</v>
      </c>
      <c r="F20" s="24">
        <f t="shared" ca="1" si="0"/>
        <v>115.34066432417254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2" t="s">
        <v>29</v>
      </c>
      <c r="B21" s="7" t="s">
        <v>30</v>
      </c>
      <c r="C21" s="25">
        <v>147720</v>
      </c>
      <c r="D21" s="25">
        <v>153324</v>
      </c>
      <c r="E21" s="26">
        <f>D21-C21</f>
        <v>5604</v>
      </c>
      <c r="F21" s="26">
        <f t="shared" ca="1" si="0"/>
        <v>103.79366368805849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31</v>
      </c>
      <c r="B22" s="7" t="s">
        <v>32</v>
      </c>
      <c r="C22" s="25">
        <v>9060213.6999999993</v>
      </c>
      <c r="D22" s="25">
        <v>10379280</v>
      </c>
      <c r="E22" s="26">
        <f t="shared" ref="E22:E24" si="3">D22-C22</f>
        <v>1319066.3000000007</v>
      </c>
      <c r="F22" s="26">
        <f t="shared" ca="1" si="0"/>
        <v>114.55888728099207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33</v>
      </c>
      <c r="B23" s="7" t="s">
        <v>34</v>
      </c>
      <c r="C23" s="25">
        <v>13715.55</v>
      </c>
      <c r="D23" s="25">
        <v>14264.17</v>
      </c>
      <c r="E23" s="26">
        <f t="shared" si="3"/>
        <v>548.6200000000008</v>
      </c>
      <c r="F23" s="26">
        <f t="shared" ca="1" si="0"/>
        <v>103.99998541801095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35</v>
      </c>
      <c r="B24" s="7" t="s">
        <v>36</v>
      </c>
      <c r="C24" s="25">
        <v>137563.1</v>
      </c>
      <c r="D24" s="25">
        <v>248109.53</v>
      </c>
      <c r="E24" s="26">
        <f t="shared" si="3"/>
        <v>110546.43</v>
      </c>
      <c r="F24" s="26">
        <f t="shared" ca="1" si="0"/>
        <v>180.3605254606795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6" t="s">
        <v>37</v>
      </c>
      <c r="B25" s="17" t="s">
        <v>38</v>
      </c>
      <c r="C25" s="24">
        <f>C26+C27+C28+C29</f>
        <v>50029425.189999998</v>
      </c>
      <c r="D25" s="24">
        <f>D26+D27+D28+D29</f>
        <v>77343493.25</v>
      </c>
      <c r="E25" s="24">
        <f>E26+E27+E28+E29</f>
        <v>27314068.059999995</v>
      </c>
      <c r="F25" s="24">
        <f t="shared" ca="1" si="0"/>
        <v>154.59600616290831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2" t="s">
        <v>39</v>
      </c>
      <c r="B26" s="7" t="s">
        <v>40</v>
      </c>
      <c r="C26" s="25">
        <v>7260803.1799999997</v>
      </c>
      <c r="D26" s="26">
        <v>10485659.619999999</v>
      </c>
      <c r="E26" s="26">
        <f>D26-C26</f>
        <v>3224856.4399999995</v>
      </c>
      <c r="F26" s="26">
        <f t="shared" ca="1" si="0"/>
        <v>144.41459656808931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41</v>
      </c>
      <c r="B27" s="7" t="s">
        <v>42</v>
      </c>
      <c r="C27" s="25">
        <v>4143951.78</v>
      </c>
      <c r="D27" s="26">
        <v>6806570.3700000001</v>
      </c>
      <c r="E27" s="26">
        <f t="shared" ref="E27:E29" si="4">D27-C27</f>
        <v>2662618.5900000003</v>
      </c>
      <c r="F27" s="26">
        <f t="shared" ca="1" si="0"/>
        <v>164.25312675814968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43</v>
      </c>
      <c r="B28" s="7" t="s">
        <v>44</v>
      </c>
      <c r="C28" s="25">
        <v>5911057.5</v>
      </c>
      <c r="D28" s="26">
        <v>9165537</v>
      </c>
      <c r="E28" s="26">
        <f t="shared" si="4"/>
        <v>3254479.5</v>
      </c>
      <c r="F28" s="26">
        <f t="shared" ca="1" si="0"/>
        <v>155.05748336909258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2" t="s">
        <v>45</v>
      </c>
      <c r="B29" s="7" t="s">
        <v>46</v>
      </c>
      <c r="C29" s="25">
        <v>32713612.73</v>
      </c>
      <c r="D29" s="26">
        <v>50885726.259999998</v>
      </c>
      <c r="E29" s="26">
        <f t="shared" si="4"/>
        <v>18172113.529999997</v>
      </c>
      <c r="F29" s="26">
        <f t="shared" ca="1" si="0"/>
        <v>155.54908802027626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6" t="s">
        <v>47</v>
      </c>
      <c r="B30" s="17" t="s">
        <v>48</v>
      </c>
      <c r="C30" s="24">
        <f>C31</f>
        <v>0</v>
      </c>
      <c r="D30" s="24">
        <f>D31</f>
        <v>125529</v>
      </c>
      <c r="E30" s="24">
        <f>E31</f>
        <v>125529</v>
      </c>
      <c r="F30" s="24" t="str">
        <f t="shared" ca="1" si="0"/>
        <v/>
      </c>
      <c r="G30" s="5"/>
      <c r="H30" s="2"/>
      <c r="I30" s="2"/>
      <c r="J30" s="2"/>
      <c r="K30" s="2"/>
      <c r="L30" s="2"/>
      <c r="M30" s="2"/>
      <c r="N30" s="2"/>
    </row>
    <row r="31" spans="1:14" ht="15" customHeight="1" outlineLevel="1" x14ac:dyDescent="0.25">
      <c r="A31" s="12" t="s">
        <v>49</v>
      </c>
      <c r="B31" s="7" t="s">
        <v>50</v>
      </c>
      <c r="C31" s="26">
        <v>0</v>
      </c>
      <c r="D31" s="25">
        <v>125529</v>
      </c>
      <c r="E31" s="26">
        <f>D31-C31</f>
        <v>125529</v>
      </c>
      <c r="F31" s="26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6" t="s">
        <v>51</v>
      </c>
      <c r="B32" s="17" t="s">
        <v>52</v>
      </c>
      <c r="C32" s="24">
        <f>C33+C34+C35+C36+C37</f>
        <v>182190348.81999999</v>
      </c>
      <c r="D32" s="24">
        <f>D33+D34+D35+D36+D37</f>
        <v>212006796.95999998</v>
      </c>
      <c r="E32" s="24">
        <f>E33+E34+E35+E36+E37</f>
        <v>29816448.139999993</v>
      </c>
      <c r="F32" s="24">
        <f t="shared" ca="1" si="0"/>
        <v>116.36554753482467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2" t="s">
        <v>53</v>
      </c>
      <c r="B33" s="7" t="s">
        <v>54</v>
      </c>
      <c r="C33" s="25">
        <v>67333069.930000007</v>
      </c>
      <c r="D33" s="26">
        <v>84900687.75</v>
      </c>
      <c r="E33" s="26">
        <f>D33-C33</f>
        <v>17567617.819999993</v>
      </c>
      <c r="F33" s="26">
        <f t="shared" ca="1" si="0"/>
        <v>126.09062357956266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55</v>
      </c>
      <c r="B34" s="7" t="s">
        <v>56</v>
      </c>
      <c r="C34" s="25">
        <v>79009706.120000005</v>
      </c>
      <c r="D34" s="26">
        <v>83991706.930000007</v>
      </c>
      <c r="E34" s="26">
        <f t="shared" ref="E34:E37" si="5">D34-C34</f>
        <v>4982000.8100000024</v>
      </c>
      <c r="F34" s="26">
        <f t="shared" ca="1" si="0"/>
        <v>106.30555542433399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57</v>
      </c>
      <c r="B35" s="7" t="s">
        <v>58</v>
      </c>
      <c r="C35" s="25">
        <v>23563714.57</v>
      </c>
      <c r="D35" s="26">
        <v>25447225.98</v>
      </c>
      <c r="E35" s="26">
        <f t="shared" si="5"/>
        <v>1883511.4100000001</v>
      </c>
      <c r="F35" s="26">
        <f t="shared" ca="1" si="0"/>
        <v>107.99327034965013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59</v>
      </c>
      <c r="B36" s="7" t="s">
        <v>60</v>
      </c>
      <c r="C36" s="25">
        <v>956050.67</v>
      </c>
      <c r="D36" s="26">
        <v>1062396.73</v>
      </c>
      <c r="E36" s="26">
        <f t="shared" si="5"/>
        <v>106346.05999999994</v>
      </c>
      <c r="F36" s="26">
        <f t="shared" ca="1" si="0"/>
        <v>111.12347528609544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61</v>
      </c>
      <c r="B37" s="7" t="s">
        <v>62</v>
      </c>
      <c r="C37" s="25">
        <v>11327807.529999999</v>
      </c>
      <c r="D37" s="26">
        <v>16604779.57</v>
      </c>
      <c r="E37" s="26">
        <f t="shared" si="5"/>
        <v>5276972.040000001</v>
      </c>
      <c r="F37" s="26">
        <f t="shared" ca="1" si="0"/>
        <v>146.58423111466831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6" t="s">
        <v>63</v>
      </c>
      <c r="B38" s="17" t="s">
        <v>64</v>
      </c>
      <c r="C38" s="24">
        <f>C39+C40</f>
        <v>7264716.6699999999</v>
      </c>
      <c r="D38" s="24">
        <f>D39+D40</f>
        <v>8380119.29</v>
      </c>
      <c r="E38" s="24">
        <f>E39+E40</f>
        <v>1115402.6200000001</v>
      </c>
      <c r="F38" s="24">
        <f t="shared" ca="1" si="0"/>
        <v>115.3536974759953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2" t="s">
        <v>65</v>
      </c>
      <c r="B39" s="7" t="s">
        <v>66</v>
      </c>
      <c r="C39" s="25">
        <v>7144716.6699999999</v>
      </c>
      <c r="D39" s="25">
        <v>8380119.29</v>
      </c>
      <c r="E39" s="26">
        <f>D39-C39</f>
        <v>1235402.6200000001</v>
      </c>
      <c r="F39" s="26">
        <f t="shared" ca="1" si="0"/>
        <v>117.29113521306367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2" t="s">
        <v>67</v>
      </c>
      <c r="B40" s="7" t="s">
        <v>68</v>
      </c>
      <c r="C40" s="25">
        <v>120000</v>
      </c>
      <c r="D40" s="25">
        <v>0</v>
      </c>
      <c r="E40" s="26">
        <f>D40-C40</f>
        <v>-120000</v>
      </c>
      <c r="F40" s="26">
        <f t="shared" ca="1" si="0"/>
        <v>0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x14ac:dyDescent="0.25">
      <c r="A41" s="16" t="s">
        <v>69</v>
      </c>
      <c r="B41" s="17" t="s">
        <v>70</v>
      </c>
      <c r="C41" s="24">
        <f>C42</f>
        <v>60960</v>
      </c>
      <c r="D41" s="24">
        <f t="shared" ref="D41:E41" si="6">D42</f>
        <v>0</v>
      </c>
      <c r="E41" s="24">
        <f t="shared" si="6"/>
        <v>-60960</v>
      </c>
      <c r="F41" s="24">
        <f t="shared" ca="1" si="0"/>
        <v>0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2" t="s">
        <v>71</v>
      </c>
      <c r="B42" s="7" t="s">
        <v>72</v>
      </c>
      <c r="C42" s="26">
        <v>60960</v>
      </c>
      <c r="D42" s="25">
        <v>0</v>
      </c>
      <c r="E42" s="26">
        <f>D42-C42</f>
        <v>-60960</v>
      </c>
      <c r="F42" s="26">
        <f t="shared" ca="1" si="0"/>
        <v>0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x14ac:dyDescent="0.25">
      <c r="A43" s="16" t="s">
        <v>73</v>
      </c>
      <c r="B43" s="17" t="s">
        <v>74</v>
      </c>
      <c r="C43" s="24">
        <f>C44+C45+C46</f>
        <v>18488298.059999999</v>
      </c>
      <c r="D43" s="24">
        <f>D44+D45+D46</f>
        <v>18328906.550000001</v>
      </c>
      <c r="E43" s="24">
        <f>E44+E45+E46</f>
        <v>-159391.50999999925</v>
      </c>
      <c r="F43" s="24">
        <f t="shared" ca="1" si="0"/>
        <v>99.137878946549179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12" t="s">
        <v>75</v>
      </c>
      <c r="B44" s="7" t="s">
        <v>76</v>
      </c>
      <c r="C44" s="25">
        <v>111059.44</v>
      </c>
      <c r="D44" s="26">
        <v>112166.88</v>
      </c>
      <c r="E44" s="26">
        <f>D44-C44</f>
        <v>1107.4400000000023</v>
      </c>
      <c r="F44" s="26">
        <f t="shared" ca="1" si="0"/>
        <v>100.99715971915579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77</v>
      </c>
      <c r="B45" s="7" t="s">
        <v>78</v>
      </c>
      <c r="C45" s="25">
        <v>10840320.35</v>
      </c>
      <c r="D45" s="26">
        <v>10604409.68</v>
      </c>
      <c r="E45" s="26">
        <f t="shared" ref="E45:E46" si="7">D45-C45</f>
        <v>-235910.66999999993</v>
      </c>
      <c r="F45" s="26">
        <f t="shared" ca="1" si="0"/>
        <v>97.823766619590728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79</v>
      </c>
      <c r="B46" s="7" t="s">
        <v>80</v>
      </c>
      <c r="C46" s="25">
        <v>7536918.2699999996</v>
      </c>
      <c r="D46" s="26">
        <v>7612329.9900000002</v>
      </c>
      <c r="E46" s="26">
        <f t="shared" si="7"/>
        <v>75411.720000000671</v>
      </c>
      <c r="F46" s="26">
        <f t="shared" ca="1" si="0"/>
        <v>101.0005643858468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6" t="s">
        <v>81</v>
      </c>
      <c r="B47" s="17" t="s">
        <v>82</v>
      </c>
      <c r="C47" s="24">
        <f>C48+C49</f>
        <v>24830759.170000002</v>
      </c>
      <c r="D47" s="24">
        <f>D48+D49</f>
        <v>33054733.110000003</v>
      </c>
      <c r="E47" s="24">
        <f>E48+E49</f>
        <v>8223973.9399999995</v>
      </c>
      <c r="F47" s="24">
        <f t="shared" ca="1" si="0"/>
        <v>133.12010673413496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2" t="s">
        <v>83</v>
      </c>
      <c r="B48" s="7" t="s">
        <v>84</v>
      </c>
      <c r="C48" s="25">
        <v>155250</v>
      </c>
      <c r="D48" s="26">
        <v>159860.85</v>
      </c>
      <c r="E48" s="26">
        <f>D48-C48</f>
        <v>4610.8500000000058</v>
      </c>
      <c r="F48" s="26">
        <f t="shared" ca="1" si="0"/>
        <v>102.96995169082126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2" t="s">
        <v>85</v>
      </c>
      <c r="B49" s="7" t="s">
        <v>86</v>
      </c>
      <c r="C49" s="25">
        <v>24675509.170000002</v>
      </c>
      <c r="D49" s="26">
        <v>32894872.260000002</v>
      </c>
      <c r="E49" s="26">
        <f>D49-C49</f>
        <v>8219363.0899999999</v>
      </c>
      <c r="F49" s="26">
        <f t="shared" ca="1" si="0"/>
        <v>133.30980136366523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x14ac:dyDescent="0.25">
      <c r="A50" s="16" t="s">
        <v>87</v>
      </c>
      <c r="B50" s="17" t="s">
        <v>88</v>
      </c>
      <c r="C50" s="24">
        <f>C51</f>
        <v>4582890.83</v>
      </c>
      <c r="D50" s="24">
        <f>D51</f>
        <v>4592586.8499999996</v>
      </c>
      <c r="E50" s="24">
        <f>E51</f>
        <v>9696.019999999553</v>
      </c>
      <c r="F50" s="24">
        <f t="shared" ca="1" si="0"/>
        <v>100.21156995354391</v>
      </c>
      <c r="G50" s="5"/>
      <c r="H50" s="2"/>
      <c r="I50" s="2"/>
      <c r="J50" s="2"/>
      <c r="K50" s="2"/>
      <c r="L50" s="2"/>
      <c r="M50" s="2"/>
      <c r="N50" s="2"/>
    </row>
    <row r="51" spans="1:14" ht="15" customHeight="1" outlineLevel="1" x14ac:dyDescent="0.25">
      <c r="A51" s="12" t="s">
        <v>89</v>
      </c>
      <c r="B51" s="7" t="s">
        <v>90</v>
      </c>
      <c r="C51" s="25">
        <v>4582890.83</v>
      </c>
      <c r="D51" s="26">
        <v>4592586.8499999996</v>
      </c>
      <c r="E51" s="26">
        <f>D51-C51</f>
        <v>9696.019999999553</v>
      </c>
      <c r="F51" s="26">
        <f t="shared" ca="1" si="0"/>
        <v>100.21156995354391</v>
      </c>
      <c r="G51" s="5"/>
      <c r="H51" s="2"/>
      <c r="I51" s="2"/>
      <c r="J51" s="2"/>
      <c r="K51" s="2"/>
      <c r="L51" s="2"/>
      <c r="M51" s="2"/>
      <c r="N51" s="2"/>
    </row>
    <row r="52" spans="1:14" ht="12.75" customHeight="1" x14ac:dyDescent="0.25">
      <c r="A52" s="21" t="s">
        <v>94</v>
      </c>
      <c r="B52" s="19" t="s">
        <v>95</v>
      </c>
      <c r="C52" s="27">
        <f>C53</f>
        <v>10293.15</v>
      </c>
      <c r="D52" s="27">
        <f t="shared" ref="D52:F52" si="8">D53</f>
        <v>0</v>
      </c>
      <c r="E52" s="27">
        <f t="shared" si="8"/>
        <v>-10293.15</v>
      </c>
      <c r="F52" s="27">
        <f t="shared" ca="1" si="8"/>
        <v>0</v>
      </c>
      <c r="G52" s="5"/>
      <c r="H52" s="2"/>
      <c r="I52" s="2"/>
      <c r="J52" s="2"/>
      <c r="K52" s="2"/>
      <c r="L52" s="2"/>
      <c r="M52" s="2"/>
    </row>
    <row r="53" spans="1:14" ht="12.75" customHeight="1" x14ac:dyDescent="0.25">
      <c r="A53" s="22" t="s">
        <v>96</v>
      </c>
      <c r="B53" s="20" t="s">
        <v>97</v>
      </c>
      <c r="C53" s="25">
        <v>10293.15</v>
      </c>
      <c r="D53" s="25">
        <v>0</v>
      </c>
      <c r="E53" s="26">
        <f>D53-C53</f>
        <v>-10293.15</v>
      </c>
      <c r="F53" s="25">
        <f t="shared" ca="1" si="0"/>
        <v>0</v>
      </c>
      <c r="G53" s="2"/>
      <c r="H53" s="2"/>
      <c r="I53" s="2"/>
      <c r="J53" s="2"/>
      <c r="K53" s="2"/>
      <c r="L53" s="2"/>
      <c r="M53" s="2"/>
    </row>
    <row r="54" spans="1:14" ht="12.75" customHeight="1" x14ac:dyDescent="0.25">
      <c r="A54" s="13" t="s">
        <v>91</v>
      </c>
      <c r="B54" s="8"/>
      <c r="C54" s="28">
        <f>C7+C14+C16+C20+C25+C30+C32+C38+C41+C43+C47+C50+C52</f>
        <v>372923078.55999994</v>
      </c>
      <c r="D54" s="28">
        <f>D7+D14+D16+D20+D25+D30+D32+D38+D41+D43+D47+D50+D52</f>
        <v>447063324.91000009</v>
      </c>
      <c r="E54" s="28">
        <f>E7+E14+E16+E20+E25+E30+E32+E38+E41+E43+E47+E50+E52</f>
        <v>74140246.349999979</v>
      </c>
      <c r="F54" s="28">
        <f t="shared" ca="1" si="0"/>
        <v>119.88084154949172</v>
      </c>
      <c r="H54" s="18"/>
      <c r="I54" s="2"/>
      <c r="J54" s="2"/>
      <c r="K54" s="2"/>
      <c r="L54" s="2"/>
      <c r="M54" s="2"/>
    </row>
    <row r="55" spans="1:14" ht="12.75" customHeight="1" x14ac:dyDescent="0.25">
      <c r="A55" s="14"/>
      <c r="B55" s="9"/>
      <c r="C55" s="29"/>
      <c r="D55" s="29"/>
      <c r="E55" s="29"/>
      <c r="F55" s="29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31"/>
      <c r="B56" s="31"/>
      <c r="C56" s="32"/>
      <c r="H56" s="10"/>
      <c r="I56" s="2"/>
      <c r="J56" s="2"/>
      <c r="K56" s="2"/>
      <c r="L56" s="2"/>
      <c r="M56" s="2"/>
    </row>
  </sheetData>
  <mergeCells count="10">
    <mergeCell ref="A1:F1"/>
    <mergeCell ref="A2:F2"/>
    <mergeCell ref="A3:F3"/>
    <mergeCell ref="F4:F5"/>
    <mergeCell ref="E4:E5"/>
    <mergeCell ref="A56:C56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2019-05-07T13:21:49Z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