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8 год\рабочие формы\2018\Исполнение бюджета по расходам\3 квартал 2018 года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Документ!$A$6:$N$52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17" i="1" l="1"/>
  <c r="E55" i="1"/>
  <c r="D55" i="1"/>
  <c r="E46" i="1"/>
  <c r="E47" i="1"/>
  <c r="E9" i="1"/>
  <c r="E10" i="1"/>
  <c r="E11" i="1"/>
  <c r="E12" i="1"/>
  <c r="E13" i="1"/>
  <c r="E14" i="1"/>
  <c r="E53" i="1"/>
  <c r="F8" i="1"/>
  <c r="E54" i="1" l="1"/>
  <c r="D53" i="1"/>
  <c r="D48" i="1"/>
  <c r="D44" i="1"/>
  <c r="D39" i="1"/>
  <c r="D33" i="1"/>
  <c r="D31" i="1"/>
  <c r="D26" i="1"/>
  <c r="D21" i="1"/>
  <c r="D17" i="1"/>
  <c r="D15" i="1"/>
  <c r="D7" i="1"/>
  <c r="F11" i="1"/>
  <c r="F13" i="1"/>
  <c r="F12" i="1"/>
  <c r="E32" i="1" l="1"/>
  <c r="E31" i="1" s="1"/>
  <c r="E50" i="1"/>
  <c r="E49" i="1"/>
  <c r="E52" i="1"/>
  <c r="E51" i="1" s="1"/>
  <c r="E45" i="1"/>
  <c r="E43" i="1"/>
  <c r="E42" i="1" s="1"/>
  <c r="E41" i="1"/>
  <c r="E40" i="1"/>
  <c r="E35" i="1"/>
  <c r="E36" i="1"/>
  <c r="E37" i="1"/>
  <c r="E38" i="1"/>
  <c r="E34" i="1"/>
  <c r="E28" i="1"/>
  <c r="E29" i="1"/>
  <c r="E30" i="1"/>
  <c r="E27" i="1"/>
  <c r="E23" i="1"/>
  <c r="E24" i="1"/>
  <c r="E25" i="1"/>
  <c r="E22" i="1"/>
  <c r="E19" i="1"/>
  <c r="E20" i="1"/>
  <c r="E18" i="1"/>
  <c r="E16" i="1"/>
  <c r="E15" i="1" s="1"/>
  <c r="E8" i="1"/>
  <c r="F20" i="1"/>
  <c r="F21" i="1"/>
  <c r="F9" i="1"/>
  <c r="F25" i="1"/>
  <c r="F54" i="1"/>
  <c r="F23" i="1"/>
  <c r="F27" i="1"/>
  <c r="F33" i="1"/>
  <c r="F49" i="1"/>
  <c r="F44" i="1"/>
  <c r="F24" i="1"/>
  <c r="F36" i="1"/>
  <c r="F18" i="1"/>
  <c r="F50" i="1"/>
  <c r="F34" i="1"/>
  <c r="F53" i="1"/>
  <c r="F41" i="1"/>
  <c r="F15" i="1"/>
  <c r="F31" i="1"/>
  <c r="F26" i="1"/>
  <c r="F55" i="1"/>
  <c r="F10" i="1"/>
  <c r="F35" i="1"/>
  <c r="F28" i="1"/>
  <c r="F29" i="1"/>
  <c r="F46" i="1"/>
  <c r="F16" i="1"/>
  <c r="F37" i="1"/>
  <c r="F48" i="1"/>
  <c r="F39" i="1"/>
  <c r="F7" i="1"/>
  <c r="F45" i="1"/>
  <c r="F42" i="1"/>
  <c r="F30" i="1"/>
  <c r="F40" i="1"/>
  <c r="F38" i="1"/>
  <c r="F14" i="1"/>
  <c r="F17" i="1"/>
  <c r="F32" i="1"/>
  <c r="F47" i="1"/>
  <c r="F22" i="1"/>
  <c r="F43" i="1"/>
  <c r="F19" i="1"/>
  <c r="E48" i="1" l="1"/>
  <c r="E39" i="1"/>
  <c r="E7" i="1"/>
  <c r="E33" i="1"/>
  <c r="E21" i="1"/>
  <c r="E44" i="1"/>
  <c r="E26" i="1"/>
  <c r="F52" i="1"/>
  <c r="F51" i="1"/>
</calcChain>
</file>

<file path=xl/sharedStrings.xml><?xml version="1.0" encoding="utf-8"?>
<sst xmlns="http://schemas.openxmlformats.org/spreadsheetml/2006/main" count="105" uniqueCount="105">
  <si>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</si>
  <si>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</si>
  <si>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</si>
  <si>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</si>
  <si>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</si>
  <si>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</si>
  <si>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</si>
  <si>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</si>
  <si>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</si>
  <si>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</si>
  <si>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</si>
  <si>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</si>
  <si>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</si>
  <si>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</si>
  <si>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</si>
  <si>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</si>
  <si>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</si>
  <si>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</si>
  <si>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</si>
  <si>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</si>
  <si>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</si>
  <si>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</si>
  <si>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</si>
  <si>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</si>
  <si>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</si>
  <si>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</si>
  <si>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</si>
  <si>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</si>
  <si>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</si>
  <si>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</si>
  <si>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</si>
  <si>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</si>
  <si>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</si>
  <si>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</si>
  <si>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</si>
  <si>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</si>
  <si>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</si>
  <si>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</si>
  <si>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</si>
  <si>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</si>
  <si>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</si>
  <si>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</si>
  <si>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</si>
  <si>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</si>
  <si>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</si>
  <si>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</si>
  <si>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</si>
  <si>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</si>
  <si>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</si>
  <si>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</si>
  <si>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</si>
  <si>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</si>
  <si>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</si>
  <si>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</si>
  <si>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</si>
  <si>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</si>
  <si>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</si>
  <si>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</si>
  <si>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</si>
  <si>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</si>
  <si>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</si>
  <si>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</si>
  <si>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</si>
  <si>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</si>
  <si>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</si>
  <si>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</si>
  <si>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</si>
  <si>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</si>
  <si>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</si>
  <si>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0804</t>
  </si>
  <si>
    <t xml:space="preserve">  Другие вопросы в области культуры, кинематографии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</si>
  <si>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</si>
  <si>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</si>
  <si>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</si>
  <si>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</si>
  <si>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</si>
  <si>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</si>
  <si>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</si>
  <si>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</si>
  <si>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</si>
  <si>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</si>
  <si>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</si>
  <si>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</si>
  <si>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</si>
  <si>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</si>
  <si>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</si>
  <si>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</si>
  <si>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</si>
  <si>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</si>
  <si>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</si>
  <si>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</si>
  <si>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</si>
  <si>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</si>
  <si>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</si>
  <si>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</si>
  <si>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</si>
  <si>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1300</t>
  </si>
  <si>
    <t>ОБСЛУЖИВАНИЕ ГОСУДАРСТВЕННОГО И МУНИЦИПАЛЬНОГО ДОЛГА</t>
  </si>
  <si>
    <t>1301</t>
  </si>
  <si>
    <t xml:space="preserve">  Обслуживание государственного внутреннего и муниципального долга</t>
  </si>
  <si>
    <t>Исполнено за 3 квартал 2017 года</t>
  </si>
  <si>
    <t xml:space="preserve">   Судебная система</t>
  </si>
  <si>
    <t>0105</t>
  </si>
  <si>
    <t>Исполнено за 3 квартал 2018 года</t>
  </si>
  <si>
    <t>Сравнительный анализ исполнения местного бюджета ЗАТО Видяево года в разрезе разделов и подразделов 3 квартал 2018/2017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</si>
</sst>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  <xf numFmtId="49" fontId="5" fillId="0" borderId="2" xfId="10" applyFont="1" applyProtection="1">
      <alignment horizontal="left" vertical="top" wrapText="1"/>
    </xf>
    <xf numFmtId="49" fontId="1" fillId="0" borderId="2" xfId="10" applyProtection="1">
      <alignment horizontal="left" vertical="top" wrapText="1"/>
    </xf>
    <xf numFmtId="49" fontId="5" fillId="0" borderId="2" xfId="10" applyFont="1" applyAlignment="1" applyProtection="1">
      <alignment horizontal="center" vertical="top" wrapText="1"/>
    </xf>
    <xf numFmtId="49" fontId="1" fillId="0" borderId="2" xfId="10" applyAlignment="1" applyProtection="1">
      <alignment horizontal="center" vertical="top" wrapTex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workbookViewId="0">
      <pane ySplit="6" topLeftCell="A7" activePane="bottomLeft" state="frozen"/>
      <selection pane="bottomLeft" activeCell="F8" sqref="F8"/>
    </sheetView>
  </sheetViews>
  <sheetFormatPr defaultRowHeight="15" outlineLevelRow="1" x14ac:dyDescent="0.25"/>
  <cols>
    <col min="1" max="1" width="12.42578125" style="16" customWidth="1"/>
    <col min="2" max="2" width="50.7109375" style="1" customWidth="1"/>
    <col min="3" max="3" width="15.85546875" style="1" customWidth="1"/>
    <col min="4" max="4" width="14.85546875" style="1" customWidth="1"/>
    <col min="5" max="6" width="14.4257812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28" t="s">
        <v>104</v>
      </c>
      <c r="B1" s="29"/>
      <c r="C1" s="29"/>
      <c r="D1" s="29"/>
      <c r="E1" s="29"/>
      <c r="F1" s="29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0"/>
      <c r="B2" s="31"/>
      <c r="C2" s="31"/>
      <c r="D2" s="31"/>
      <c r="E2" s="31"/>
      <c r="F2" s="31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2" t="s">
        <v>0</v>
      </c>
      <c r="B3" s="33"/>
      <c r="C3" s="33"/>
      <c r="D3" s="33"/>
      <c r="E3" s="33"/>
      <c r="F3" s="33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8" t="s">
        <v>1</v>
      </c>
      <c r="B4" s="34" t="s">
        <v>2</v>
      </c>
      <c r="C4" s="34" t="s">
        <v>100</v>
      </c>
      <c r="D4" s="34" t="s">
        <v>103</v>
      </c>
      <c r="E4" s="34" t="s">
        <v>94</v>
      </c>
      <c r="F4" s="34" t="s">
        <v>95</v>
      </c>
      <c r="G4" s="5"/>
      <c r="H4" s="2"/>
      <c r="I4" s="2"/>
      <c r="J4" s="2"/>
      <c r="K4" s="2"/>
      <c r="L4" s="2"/>
      <c r="M4" s="2"/>
    </row>
    <row r="5" spans="1:14" ht="56.25" customHeight="1" x14ac:dyDescent="0.25">
      <c r="A5" s="39"/>
      <c r="B5" s="35"/>
      <c r="C5" s="35"/>
      <c r="D5" s="35"/>
      <c r="E5" s="35"/>
      <c r="F5" s="35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2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7" t="s">
        <v>3</v>
      </c>
      <c r="B7" s="18" t="s">
        <v>4</v>
      </c>
      <c r="C7" s="21">
        <v>42047216</v>
      </c>
      <c r="D7" s="21">
        <f>D8+D9+D10+D11+D12+D13+D14</f>
        <v>47202329.299999997</v>
      </c>
      <c r="E7" s="19">
        <f>E8+E9+E10+E12+E13+E14</f>
        <v>5151810.7999999942</v>
      </c>
      <c r="F7" s="19">
        <f t="shared" ref="F7:F55" ca="1" si="0">IF(INDIRECT("R[0]C[-3]", FALSE)&lt;&gt;0,INDIRECT("R[0]C[-2]", FALSE)*100/INDIRECT("R[0]C[-3]", FALSE),"")</f>
        <v>112.26029637729167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3" t="s">
        <v>5</v>
      </c>
      <c r="B8" s="7" t="s">
        <v>6</v>
      </c>
      <c r="C8" s="22">
        <v>0</v>
      </c>
      <c r="D8" s="22">
        <v>1703530.22</v>
      </c>
      <c r="E8" s="8">
        <f>D8-C8</f>
        <v>1703530.22</v>
      </c>
      <c r="F8" s="19" t="str">
        <f t="shared" ca="1" si="0"/>
        <v/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3" t="s">
        <v>7</v>
      </c>
      <c r="B9" s="7" t="s">
        <v>8</v>
      </c>
      <c r="C9" s="22">
        <v>4346708.37</v>
      </c>
      <c r="D9" s="22">
        <v>4177711.53</v>
      </c>
      <c r="E9" s="8">
        <f t="shared" ref="E9:E14" si="1">D9-C9</f>
        <v>-168996.84000000032</v>
      </c>
      <c r="F9" s="8">
        <f t="shared" ca="1" si="0"/>
        <v>96.112073191604523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3" t="s">
        <v>9</v>
      </c>
      <c r="B10" s="7" t="s">
        <v>10</v>
      </c>
      <c r="C10" s="22">
        <v>24257060.170000002</v>
      </c>
      <c r="D10" s="22">
        <v>23929747.719999999</v>
      </c>
      <c r="E10" s="8">
        <f t="shared" si="1"/>
        <v>-327312.45000000298</v>
      </c>
      <c r="F10" s="8">
        <f t="shared" ca="1" si="0"/>
        <v>98.65065078906467</v>
      </c>
      <c r="G10" s="5"/>
      <c r="H10" s="2"/>
      <c r="I10" s="2"/>
      <c r="J10" s="2"/>
      <c r="K10" s="2"/>
      <c r="L10" s="2"/>
      <c r="M10" s="2"/>
      <c r="N10" s="2"/>
    </row>
    <row r="11" spans="1:14" ht="19.5" customHeight="1" outlineLevel="1" x14ac:dyDescent="0.25">
      <c r="A11" s="13" t="s">
        <v>102</v>
      </c>
      <c r="B11" s="7" t="s">
        <v>101</v>
      </c>
      <c r="C11" s="22">
        <v>0</v>
      </c>
      <c r="D11" s="22">
        <v>3302.5</v>
      </c>
      <c r="E11" s="8">
        <f t="shared" si="1"/>
        <v>3302.5</v>
      </c>
      <c r="F11" s="8" t="str">
        <f t="shared" ca="1" si="0"/>
        <v/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3" t="s">
        <v>11</v>
      </c>
      <c r="B12" s="7" t="s">
        <v>12</v>
      </c>
      <c r="C12" s="22">
        <v>500000</v>
      </c>
      <c r="D12" s="22">
        <v>0</v>
      </c>
      <c r="E12" s="8">
        <f t="shared" si="1"/>
        <v>-500000</v>
      </c>
      <c r="F12" s="8">
        <f t="shared" ca="1" si="0"/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3" t="s">
        <v>13</v>
      </c>
      <c r="B13" s="7" t="s">
        <v>14</v>
      </c>
      <c r="C13" s="22">
        <v>0</v>
      </c>
      <c r="D13" s="22">
        <v>0</v>
      </c>
      <c r="E13" s="8">
        <f t="shared" si="1"/>
        <v>0</v>
      </c>
      <c r="F13" s="8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13" t="s">
        <v>15</v>
      </c>
      <c r="B14" s="7" t="s">
        <v>16</v>
      </c>
      <c r="C14" s="22">
        <v>12943447.460000001</v>
      </c>
      <c r="D14" s="22">
        <v>17388037.329999998</v>
      </c>
      <c r="E14" s="8">
        <f t="shared" si="1"/>
        <v>4444589.8699999973</v>
      </c>
      <c r="F14" s="8">
        <f t="shared" ca="1" si="0"/>
        <v>134.3385321703156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17" t="s">
        <v>17</v>
      </c>
      <c r="B15" s="18" t="s">
        <v>18</v>
      </c>
      <c r="C15" s="21">
        <v>189257.08</v>
      </c>
      <c r="D15" s="21">
        <f>D16</f>
        <v>254860.21</v>
      </c>
      <c r="E15" s="19">
        <f>E16</f>
        <v>65603.13</v>
      </c>
      <c r="F15" s="19">
        <f t="shared" ca="1" si="0"/>
        <v>134.66350109596956</v>
      </c>
      <c r="G15" s="5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13" t="s">
        <v>19</v>
      </c>
      <c r="B16" s="7" t="s">
        <v>20</v>
      </c>
      <c r="C16" s="22">
        <v>189257.08</v>
      </c>
      <c r="D16" s="22">
        <v>254860.21</v>
      </c>
      <c r="E16" s="8">
        <f>D16-C16</f>
        <v>65603.13</v>
      </c>
      <c r="F16" s="8">
        <f t="shared" ca="1" si="0"/>
        <v>134.66350109596956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7" t="s">
        <v>21</v>
      </c>
      <c r="B17" s="18" t="s">
        <v>22</v>
      </c>
      <c r="C17" s="21">
        <v>10304028.060000001</v>
      </c>
      <c r="D17" s="21">
        <f>D18+D19+D20</f>
        <v>11075160.9</v>
      </c>
      <c r="E17" s="19">
        <f>E18+E19+E20</f>
        <v>771132.84000000055</v>
      </c>
      <c r="F17" s="19">
        <f t="shared" ca="1" si="0"/>
        <v>107.48379988398439</v>
      </c>
      <c r="G17" s="5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13" t="s">
        <v>23</v>
      </c>
      <c r="B18" s="7" t="s">
        <v>24</v>
      </c>
      <c r="C18" s="22">
        <v>501635.6</v>
      </c>
      <c r="D18" s="22">
        <v>413639.16</v>
      </c>
      <c r="E18" s="8">
        <f>D18-C18</f>
        <v>-87996.44</v>
      </c>
      <c r="F18" s="8">
        <f t="shared" ca="1" si="0"/>
        <v>82.458095079376349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13" t="s">
        <v>25</v>
      </c>
      <c r="B19" s="7" t="s">
        <v>26</v>
      </c>
      <c r="C19" s="22">
        <v>9673774.2599999998</v>
      </c>
      <c r="D19" s="22">
        <v>10661521.74</v>
      </c>
      <c r="E19" s="8">
        <f t="shared" ref="E19:E20" si="2">D19-C19</f>
        <v>987747.48000000045</v>
      </c>
      <c r="F19" s="8">
        <f t="shared" ca="1" si="0"/>
        <v>110.21056987120558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3" t="s">
        <v>27</v>
      </c>
      <c r="B20" s="7" t="s">
        <v>28</v>
      </c>
      <c r="C20" s="22">
        <v>128618.2</v>
      </c>
      <c r="D20" s="22">
        <v>0</v>
      </c>
      <c r="E20" s="8">
        <f t="shared" si="2"/>
        <v>-128618.2</v>
      </c>
      <c r="F20" s="8">
        <f t="shared" ca="1" si="0"/>
        <v>0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17" t="s">
        <v>29</v>
      </c>
      <c r="B21" s="18" t="s">
        <v>30</v>
      </c>
      <c r="C21" s="21">
        <v>6028510.5800000001</v>
      </c>
      <c r="D21" s="21">
        <f>D22+D23+D24+D25</f>
        <v>8045851.2400000002</v>
      </c>
      <c r="E21" s="19">
        <f>E22+E23+E24+E25</f>
        <v>2017340.6600000004</v>
      </c>
      <c r="F21" s="19">
        <f t="shared" ca="1" si="0"/>
        <v>133.46333448750454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3" t="s">
        <v>31</v>
      </c>
      <c r="B22" s="7" t="s">
        <v>32</v>
      </c>
      <c r="C22" s="22">
        <v>73825.48</v>
      </c>
      <c r="D22" s="22">
        <v>90198.75</v>
      </c>
      <c r="E22" s="8">
        <f>D22-C22</f>
        <v>16373.270000000004</v>
      </c>
      <c r="F22" s="8">
        <f t="shared" ca="1" si="0"/>
        <v>122.17834547096749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3" t="s">
        <v>33</v>
      </c>
      <c r="B23" s="7" t="s">
        <v>34</v>
      </c>
      <c r="C23" s="22">
        <v>5810701</v>
      </c>
      <c r="D23" s="22">
        <v>7773562.5300000003</v>
      </c>
      <c r="E23" s="8">
        <f t="shared" ref="E23:E25" si="3">D23-C23</f>
        <v>1962861.5300000003</v>
      </c>
      <c r="F23" s="8">
        <f t="shared" ca="1" si="0"/>
        <v>133.78011585865457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3" t="s">
        <v>35</v>
      </c>
      <c r="B24" s="7" t="s">
        <v>36</v>
      </c>
      <c r="C24" s="22">
        <v>8915.11</v>
      </c>
      <c r="D24" s="22">
        <v>9271.7099999999991</v>
      </c>
      <c r="E24" s="8">
        <f t="shared" si="3"/>
        <v>356.59999999999854</v>
      </c>
      <c r="F24" s="8">
        <f t="shared" ca="1" si="0"/>
        <v>103.99995064558932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13" t="s">
        <v>37</v>
      </c>
      <c r="B25" s="7" t="s">
        <v>38</v>
      </c>
      <c r="C25" s="22">
        <v>135068.99</v>
      </c>
      <c r="D25" s="22">
        <v>172818.25</v>
      </c>
      <c r="E25" s="8">
        <f t="shared" si="3"/>
        <v>37749.260000000009</v>
      </c>
      <c r="F25" s="8">
        <f t="shared" ca="1" si="0"/>
        <v>127.94813228410163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17" t="s">
        <v>39</v>
      </c>
      <c r="B26" s="18" t="s">
        <v>40</v>
      </c>
      <c r="C26" s="21">
        <v>34259051.380000003</v>
      </c>
      <c r="D26" s="21">
        <f>D27+D28+D29+D30</f>
        <v>55335301.099999994</v>
      </c>
      <c r="E26" s="19">
        <f>E27+E28+E29+E30</f>
        <v>21076249.719999999</v>
      </c>
      <c r="F26" s="19">
        <f t="shared" ca="1" si="0"/>
        <v>161.52023734172639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3" t="s">
        <v>41</v>
      </c>
      <c r="B27" s="7" t="s">
        <v>42</v>
      </c>
      <c r="C27" s="22">
        <v>5604842.0899999999</v>
      </c>
      <c r="D27" s="22">
        <v>6790205.6200000001</v>
      </c>
      <c r="E27" s="8">
        <f>D27-C27</f>
        <v>1185363.5300000003</v>
      </c>
      <c r="F27" s="8">
        <f t="shared" ca="1" si="0"/>
        <v>121.14891929096258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3" t="s">
        <v>43</v>
      </c>
      <c r="B28" s="7" t="s">
        <v>44</v>
      </c>
      <c r="C28" s="22">
        <v>2598924.09</v>
      </c>
      <c r="D28" s="22">
        <v>3812139.03</v>
      </c>
      <c r="E28" s="8">
        <f t="shared" ref="E28:E30" si="4">D28-C28</f>
        <v>1213214.94</v>
      </c>
      <c r="F28" s="8">
        <f t="shared" ca="1" si="0"/>
        <v>146.68143039145096</v>
      </c>
      <c r="G28" s="5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13" t="s">
        <v>45</v>
      </c>
      <c r="B29" s="7" t="s">
        <v>46</v>
      </c>
      <c r="C29" s="22">
        <v>2559825.98</v>
      </c>
      <c r="D29" s="22">
        <v>7647881.9699999997</v>
      </c>
      <c r="E29" s="8">
        <f t="shared" si="4"/>
        <v>5088055.99</v>
      </c>
      <c r="F29" s="8">
        <f t="shared" ca="1" si="0"/>
        <v>298.76569851830317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3" t="s">
        <v>47</v>
      </c>
      <c r="B30" s="7" t="s">
        <v>48</v>
      </c>
      <c r="C30" s="22">
        <v>23495459.219999999</v>
      </c>
      <c r="D30" s="22">
        <v>37085074.479999997</v>
      </c>
      <c r="E30" s="8">
        <f t="shared" si="4"/>
        <v>13589615.259999998</v>
      </c>
      <c r="F30" s="8">
        <f t="shared" ca="1" si="0"/>
        <v>157.83932602786555</v>
      </c>
      <c r="G30" s="5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17" t="s">
        <v>49</v>
      </c>
      <c r="B31" s="18" t="s">
        <v>50</v>
      </c>
      <c r="C31" s="21">
        <v>0</v>
      </c>
      <c r="D31" s="21">
        <f>D32</f>
        <v>99999</v>
      </c>
      <c r="E31" s="19">
        <f>E32</f>
        <v>99999</v>
      </c>
      <c r="F31" s="19" t="str">
        <f t="shared" ca="1" si="0"/>
        <v/>
      </c>
      <c r="G31" s="5"/>
      <c r="H31" s="2"/>
      <c r="I31" s="2"/>
      <c r="J31" s="2"/>
      <c r="K31" s="2"/>
      <c r="L31" s="2"/>
      <c r="M31" s="2"/>
      <c r="N31" s="2"/>
    </row>
    <row r="32" spans="1:14" ht="15" customHeight="1" outlineLevel="1" x14ac:dyDescent="0.25">
      <c r="A32" s="13" t="s">
        <v>51</v>
      </c>
      <c r="B32" s="7" t="s">
        <v>52</v>
      </c>
      <c r="C32" s="22">
        <v>0</v>
      </c>
      <c r="D32" s="22">
        <v>99999</v>
      </c>
      <c r="E32" s="8">
        <f>D32-C32</f>
        <v>99999</v>
      </c>
      <c r="F32" s="8" t="str">
        <f t="shared" ca="1" si="0"/>
        <v/>
      </c>
      <c r="G32" s="5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17" t="s">
        <v>53</v>
      </c>
      <c r="B33" s="18" t="s">
        <v>54</v>
      </c>
      <c r="C33" s="21">
        <v>129016513</v>
      </c>
      <c r="D33" s="21">
        <f>D34+D35+D36+D37+D38</f>
        <v>162788452.16</v>
      </c>
      <c r="E33" s="19">
        <f>E34+E35+E36+E37+E38</f>
        <v>33771939.159999996</v>
      </c>
      <c r="F33" s="19">
        <f t="shared" ca="1" si="0"/>
        <v>126.17644701031409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3" t="s">
        <v>55</v>
      </c>
      <c r="B34" s="7" t="s">
        <v>56</v>
      </c>
      <c r="C34" s="22">
        <v>48048040.490000002</v>
      </c>
      <c r="D34" s="22">
        <v>63372720.899999999</v>
      </c>
      <c r="E34" s="8">
        <f>D34-C34</f>
        <v>15324680.409999996</v>
      </c>
      <c r="F34" s="8">
        <f t="shared" ca="1" si="0"/>
        <v>131.89449612037654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3" t="s">
        <v>57</v>
      </c>
      <c r="B35" s="7" t="s">
        <v>58</v>
      </c>
      <c r="C35" s="22">
        <v>55368413.329999998</v>
      </c>
      <c r="D35" s="22">
        <v>65317984.619999997</v>
      </c>
      <c r="E35" s="8">
        <f t="shared" ref="E35:E38" si="5">D35-C35</f>
        <v>9949571.2899999991</v>
      </c>
      <c r="F35" s="8">
        <f t="shared" ca="1" si="0"/>
        <v>117.9697605396416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3" t="s">
        <v>59</v>
      </c>
      <c r="B36" s="7" t="s">
        <v>60</v>
      </c>
      <c r="C36" s="22">
        <v>17357328.109999999</v>
      </c>
      <c r="D36" s="22">
        <v>21857654.329999998</v>
      </c>
      <c r="E36" s="8">
        <f t="shared" si="5"/>
        <v>4500326.2199999988</v>
      </c>
      <c r="F36" s="8">
        <f t="shared" ca="1" si="0"/>
        <v>125.92752865809599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3" t="s">
        <v>61</v>
      </c>
      <c r="B37" s="7" t="s">
        <v>62</v>
      </c>
      <c r="C37" s="22">
        <v>775057.27</v>
      </c>
      <c r="D37" s="22">
        <v>971579.97</v>
      </c>
      <c r="E37" s="8">
        <f t="shared" si="5"/>
        <v>196522.69999999995</v>
      </c>
      <c r="F37" s="8">
        <f t="shared" ca="1" si="0"/>
        <v>125.35589402316037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13" t="s">
        <v>63</v>
      </c>
      <c r="B38" s="7" t="s">
        <v>64</v>
      </c>
      <c r="C38" s="22">
        <v>7467673.7999999998</v>
      </c>
      <c r="D38" s="22">
        <v>11268512.34</v>
      </c>
      <c r="E38" s="8">
        <f t="shared" si="5"/>
        <v>3800838.54</v>
      </c>
      <c r="F38" s="8">
        <f t="shared" ca="1" si="0"/>
        <v>150.89722237197881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x14ac:dyDescent="0.25">
      <c r="A39" s="17" t="s">
        <v>65</v>
      </c>
      <c r="B39" s="18" t="s">
        <v>66</v>
      </c>
      <c r="C39" s="21">
        <v>5161533.1399999997</v>
      </c>
      <c r="D39" s="21">
        <f>D40</f>
        <v>7015767.46</v>
      </c>
      <c r="E39" s="19">
        <f>E40+E41</f>
        <v>1854234.3200000003</v>
      </c>
      <c r="F39" s="19">
        <f t="shared" ca="1" si="0"/>
        <v>135.92409986928806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13" t="s">
        <v>67</v>
      </c>
      <c r="B40" s="7" t="s">
        <v>68</v>
      </c>
      <c r="C40" s="22">
        <v>5161533.1399999997</v>
      </c>
      <c r="D40" s="22">
        <v>7015767.46</v>
      </c>
      <c r="E40" s="8">
        <f>D40-C40</f>
        <v>1854234.3200000003</v>
      </c>
      <c r="F40" s="8">
        <f t="shared" ca="1" si="0"/>
        <v>135.92409986928806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3" t="s">
        <v>69</v>
      </c>
      <c r="B41" s="7" t="s">
        <v>70</v>
      </c>
      <c r="C41" s="22">
        <v>0</v>
      </c>
      <c r="D41" s="22">
        <v>0</v>
      </c>
      <c r="E41" s="8">
        <f>D41-C41</f>
        <v>0</v>
      </c>
      <c r="F41" s="8" t="str">
        <f t="shared" ca="1" si="0"/>
        <v/>
      </c>
      <c r="G41" s="5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7" t="s">
        <v>71</v>
      </c>
      <c r="B42" s="18" t="s">
        <v>72</v>
      </c>
      <c r="C42" s="21">
        <v>60960</v>
      </c>
      <c r="D42" s="21">
        <v>60960</v>
      </c>
      <c r="E42" s="19">
        <f>E43</f>
        <v>-60960</v>
      </c>
      <c r="F42" s="19">
        <f t="shared" ca="1" si="0"/>
        <v>100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3" t="s">
        <v>73</v>
      </c>
      <c r="B43" s="7" t="s">
        <v>74</v>
      </c>
      <c r="C43" s="22">
        <v>60960</v>
      </c>
      <c r="D43" s="22">
        <v>0</v>
      </c>
      <c r="E43" s="8">
        <f>D43-C43</f>
        <v>-60960</v>
      </c>
      <c r="F43" s="8">
        <f t="shared" ca="1" si="0"/>
        <v>0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7" t="s">
        <v>75</v>
      </c>
      <c r="B44" s="18" t="s">
        <v>76</v>
      </c>
      <c r="C44" s="21">
        <v>15065268.15</v>
      </c>
      <c r="D44" s="21">
        <f>D45+D46+D47</f>
        <v>13821144.370000001</v>
      </c>
      <c r="E44" s="19">
        <f>E45+E46+E47</f>
        <v>-1244123.7799999998</v>
      </c>
      <c r="F44" s="19">
        <f t="shared" ca="1" si="0"/>
        <v>91.741774739004555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3" t="s">
        <v>77</v>
      </c>
      <c r="B45" s="7" t="s">
        <v>78</v>
      </c>
      <c r="C45" s="22">
        <v>83873.740000000005</v>
      </c>
      <c r="D45" s="22">
        <v>84047.34</v>
      </c>
      <c r="E45" s="8">
        <f>D45-C45</f>
        <v>173.59999999999127</v>
      </c>
      <c r="F45" s="8">
        <f t="shared" ca="1" si="0"/>
        <v>100.20697777397311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3" t="s">
        <v>79</v>
      </c>
      <c r="B46" s="7" t="s">
        <v>80</v>
      </c>
      <c r="C46" s="22">
        <v>9112030.9100000001</v>
      </c>
      <c r="D46" s="22">
        <v>8020813.0499999998</v>
      </c>
      <c r="E46" s="8">
        <f t="shared" ref="E46:E47" si="6">D46-C46</f>
        <v>-1091217.8600000003</v>
      </c>
      <c r="F46" s="8">
        <f t="shared" ca="1" si="0"/>
        <v>88.024427586143915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13" t="s">
        <v>81</v>
      </c>
      <c r="B47" s="7" t="s">
        <v>82</v>
      </c>
      <c r="C47" s="22">
        <v>5869363.5</v>
      </c>
      <c r="D47" s="22">
        <v>5716283.9800000004</v>
      </c>
      <c r="E47" s="8">
        <f t="shared" si="6"/>
        <v>-153079.51999999955</v>
      </c>
      <c r="F47" s="8">
        <f t="shared" ca="1" si="0"/>
        <v>97.391888916063891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17" t="s">
        <v>83</v>
      </c>
      <c r="B48" s="18" t="s">
        <v>84</v>
      </c>
      <c r="C48" s="21">
        <v>20115928.989999998</v>
      </c>
      <c r="D48" s="21">
        <f>D49+D50</f>
        <v>26540359.32</v>
      </c>
      <c r="E48" s="19">
        <f>E49+E50</f>
        <v>6424430.3300000019</v>
      </c>
      <c r="F48" s="19">
        <f t="shared" ca="1" si="0"/>
        <v>131.93703026687808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13" t="s">
        <v>85</v>
      </c>
      <c r="B49" s="7" t="s">
        <v>86</v>
      </c>
      <c r="C49" s="22">
        <v>102000</v>
      </c>
      <c r="D49" s="22">
        <v>125380</v>
      </c>
      <c r="E49" s="8">
        <f>D49-C49</f>
        <v>23380</v>
      </c>
      <c r="F49" s="8">
        <f t="shared" ca="1" si="0"/>
        <v>122.92156862745098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13" t="s">
        <v>87</v>
      </c>
      <c r="B50" s="7" t="s">
        <v>88</v>
      </c>
      <c r="C50" s="22">
        <v>20013928.989999998</v>
      </c>
      <c r="D50" s="22">
        <v>26414979.32</v>
      </c>
      <c r="E50" s="8">
        <f>D50-C50</f>
        <v>6401050.3300000019</v>
      </c>
      <c r="F50" s="8">
        <f t="shared" ca="1" si="0"/>
        <v>131.98297712157517</v>
      </c>
      <c r="G50" s="5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17" t="s">
        <v>89</v>
      </c>
      <c r="B51" s="18" t="s">
        <v>90</v>
      </c>
      <c r="C51" s="21">
        <v>3002128</v>
      </c>
      <c r="D51" s="21">
        <v>3002128</v>
      </c>
      <c r="E51" s="19">
        <f>E52</f>
        <v>0</v>
      </c>
      <c r="F51" s="19">
        <f t="shared" ca="1" si="0"/>
        <v>100</v>
      </c>
      <c r="G51" s="5"/>
      <c r="H51" s="2"/>
      <c r="I51" s="2"/>
      <c r="J51" s="2"/>
      <c r="K51" s="2"/>
      <c r="L51" s="2"/>
      <c r="M51" s="2"/>
      <c r="N51" s="2"/>
    </row>
    <row r="52" spans="1:14" ht="15" customHeight="1" outlineLevel="1" x14ac:dyDescent="0.25">
      <c r="A52" s="13" t="s">
        <v>91</v>
      </c>
      <c r="B52" s="7" t="s">
        <v>92</v>
      </c>
      <c r="C52" s="22">
        <v>3002128</v>
      </c>
      <c r="D52" s="22">
        <v>3002128</v>
      </c>
      <c r="E52" s="8">
        <f>D52-C52</f>
        <v>0</v>
      </c>
      <c r="F52" s="8">
        <f t="shared" ca="1" si="0"/>
        <v>100</v>
      </c>
      <c r="G52" s="5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26" t="s">
        <v>96</v>
      </c>
      <c r="B53" s="24" t="s">
        <v>97</v>
      </c>
      <c r="C53" s="21">
        <v>0</v>
      </c>
      <c r="D53" s="21">
        <f>D54</f>
        <v>0</v>
      </c>
      <c r="E53" s="21">
        <f>E54</f>
        <v>0</v>
      </c>
      <c r="F53" s="21" t="str">
        <f t="shared" ca="1" si="0"/>
        <v/>
      </c>
      <c r="G53" s="5"/>
      <c r="H53" s="2"/>
      <c r="I53" s="2"/>
      <c r="J53" s="2"/>
      <c r="K53" s="2"/>
      <c r="L53" s="2"/>
      <c r="M53" s="2"/>
    </row>
    <row r="54" spans="1:14" ht="12.75" customHeight="1" x14ac:dyDescent="0.25">
      <c r="A54" s="27" t="s">
        <v>98</v>
      </c>
      <c r="B54" s="25" t="s">
        <v>99</v>
      </c>
      <c r="C54" s="22">
        <v>0</v>
      </c>
      <c r="D54" s="22">
        <v>0</v>
      </c>
      <c r="E54" s="8">
        <f>D54-C54</f>
        <v>0</v>
      </c>
      <c r="F54" s="22" t="str">
        <f t="shared" ca="1" si="0"/>
        <v/>
      </c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14" t="s">
        <v>93</v>
      </c>
      <c r="B55" s="9"/>
      <c r="C55" s="23">
        <v>265250394.38</v>
      </c>
      <c r="D55" s="23">
        <f>D7+D15+D17+D21+D26+D31+D33+D39+D42+D44+D48+D51</f>
        <v>335242313.05999994</v>
      </c>
      <c r="E55" s="23">
        <f>E7+E15+E17+E21+E26+E31+E33+E39+E42+E44+E48+E51</f>
        <v>69927656.179999992</v>
      </c>
      <c r="F55" s="23">
        <f t="shared" ca="1" si="0"/>
        <v>126.38711201300946</v>
      </c>
      <c r="H55" s="20"/>
      <c r="I55" s="2"/>
      <c r="J55" s="2"/>
      <c r="K55" s="2"/>
      <c r="L55" s="2"/>
      <c r="M55" s="2"/>
    </row>
    <row r="56" spans="1:14" ht="12.75" customHeight="1" x14ac:dyDescent="0.25">
      <c r="A56" s="15"/>
      <c r="B56" s="10"/>
      <c r="C56" s="10"/>
      <c r="D56" s="10"/>
      <c r="E56" s="10"/>
      <c r="F56" s="10"/>
      <c r="G56" s="2"/>
      <c r="H56" s="2"/>
      <c r="I56" s="2"/>
      <c r="J56" s="2"/>
      <c r="K56" s="2"/>
      <c r="L56" s="2"/>
      <c r="M56" s="2"/>
    </row>
    <row r="57" spans="1:14" ht="12.75" customHeight="1" x14ac:dyDescent="0.25">
      <c r="A57" s="36"/>
      <c r="B57" s="36"/>
      <c r="C57" s="37"/>
      <c r="H57" s="11"/>
      <c r="I57" s="2"/>
      <c r="J57" s="2"/>
      <c r="K57" s="2"/>
      <c r="L57" s="2"/>
      <c r="M57" s="2"/>
    </row>
  </sheetData>
  <mergeCells count="10">
    <mergeCell ref="A57:C57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2017-09-27T08:56:05Z</cp:lastPrinted>
  <dcterms:created xsi:type="dcterms:W3CDTF">2017-09-27T06:36:13Z</dcterms:created>
  <dcterms:modified xsi:type="dcterms:W3CDTF">2018-10-22T08:11:15Z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