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2 квартал 2018 года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Документ!$A$6:$N$52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5" i="1" l="1"/>
  <c r="F10" i="1"/>
  <c r="F9" i="1"/>
  <c r="E52" i="1"/>
  <c r="D52" i="1"/>
  <c r="D47" i="1"/>
  <c r="D50" i="1"/>
  <c r="D43" i="1"/>
  <c r="D41" i="1"/>
  <c r="E39" i="1"/>
  <c r="D39" i="1"/>
  <c r="D33" i="1"/>
  <c r="D31" i="1"/>
  <c r="D26" i="1"/>
  <c r="D21" i="1"/>
  <c r="D17" i="1"/>
  <c r="D15" i="1"/>
  <c r="E9" i="1"/>
  <c r="E10" i="1"/>
  <c r="E11" i="1"/>
  <c r="E12" i="1"/>
  <c r="E13" i="1"/>
  <c r="E14" i="1"/>
  <c r="D7" i="1"/>
  <c r="C7" i="1"/>
  <c r="F12" i="1"/>
  <c r="F13" i="1"/>
  <c r="F14" i="1"/>
  <c r="F11" i="1"/>
  <c r="E32" i="1" l="1"/>
  <c r="E31" i="1" s="1"/>
  <c r="E49" i="1"/>
  <c r="E48" i="1"/>
  <c r="E51" i="1"/>
  <c r="E50" i="1" s="1"/>
  <c r="E45" i="1"/>
  <c r="E46" i="1"/>
  <c r="E44" i="1"/>
  <c r="E42" i="1"/>
  <c r="E41" i="1" s="1"/>
  <c r="E40" i="1"/>
  <c r="E35" i="1"/>
  <c r="E36" i="1"/>
  <c r="E37" i="1"/>
  <c r="E38" i="1"/>
  <c r="E34" i="1"/>
  <c r="E28" i="1"/>
  <c r="E29" i="1"/>
  <c r="E30" i="1"/>
  <c r="E27" i="1"/>
  <c r="E23" i="1"/>
  <c r="E24" i="1"/>
  <c r="E25" i="1"/>
  <c r="E22" i="1"/>
  <c r="E19" i="1"/>
  <c r="E20" i="1"/>
  <c r="E18" i="1"/>
  <c r="E16" i="1"/>
  <c r="E15" i="1" s="1"/>
  <c r="E8" i="1"/>
  <c r="F30" i="1"/>
  <c r="F29" i="1"/>
  <c r="F40" i="1"/>
  <c r="F47" i="1"/>
  <c r="F41" i="1"/>
  <c r="F39" i="1"/>
  <c r="F19" i="1"/>
  <c r="F44" i="1"/>
  <c r="F48" i="1"/>
  <c r="F43" i="1"/>
  <c r="F21" i="1"/>
  <c r="F42" i="1"/>
  <c r="F18" i="1"/>
  <c r="F32" i="1"/>
  <c r="F37" i="1"/>
  <c r="F28" i="1"/>
  <c r="F25" i="1"/>
  <c r="F24" i="1"/>
  <c r="F27" i="1"/>
  <c r="F23" i="1"/>
  <c r="F38" i="1"/>
  <c r="F36" i="1"/>
  <c r="F34" i="1"/>
  <c r="F22" i="1"/>
  <c r="F15" i="1"/>
  <c r="F7" i="1"/>
  <c r="F46" i="1"/>
  <c r="F16" i="1"/>
  <c r="F35" i="1"/>
  <c r="F17" i="1"/>
  <c r="F31" i="1"/>
  <c r="F33" i="1"/>
  <c r="F49" i="1"/>
  <c r="F26" i="1"/>
  <c r="F20" i="1"/>
  <c r="E47" i="1" l="1"/>
  <c r="E33" i="1"/>
  <c r="E21" i="1"/>
  <c r="E7" i="1"/>
  <c r="E43" i="1"/>
  <c r="E26" i="1"/>
  <c r="E17" i="1"/>
  <c r="F50" i="1"/>
  <c r="F51" i="1"/>
  <c r="F52" i="1"/>
</calcChain>
</file>

<file path=xl/sharedStrings.xml><?xml version="1.0" encoding="utf-8"?>
<sst xmlns="http://schemas.openxmlformats.org/spreadsheetml/2006/main" count="99" uniqueCount="99">
  <si>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</si>
  <si>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</si>
  <si>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</si>
  <si>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</si>
  <si>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</si>
  <si>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</si>
  <si>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</si>
  <si>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</si>
  <si>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</si>
  <si>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</si>
  <si>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</si>
  <si>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</si>
  <si>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</si>
  <si>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</si>
  <si>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</si>
  <si>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</si>
  <si>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</si>
  <si>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</si>
  <si>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</si>
  <si>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</si>
  <si>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</si>
  <si>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</si>
  <si>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</si>
  <si>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</si>
  <si>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</si>
  <si>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</si>
  <si>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</si>
  <si>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</si>
  <si>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</si>
  <si>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</si>
  <si>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</si>
  <si>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</si>
  <si>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</si>
  <si>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</si>
  <si>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</si>
  <si>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</si>
  <si>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</si>
  <si>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</si>
  <si>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</si>
  <si>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</si>
  <si>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</si>
  <si>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</si>
  <si>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</si>
  <si>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</si>
  <si>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</si>
  <si>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</si>
  <si>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</si>
  <si>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</si>
  <si>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</si>
  <si>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</si>
  <si>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</si>
  <si>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</si>
  <si>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</si>
  <si>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</si>
  <si>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</si>
  <si>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</si>
  <si>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</si>
  <si>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</si>
  <si>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</si>
  <si>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</si>
  <si>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</si>
  <si>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</si>
  <si>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</si>
  <si>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</si>
  <si>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</si>
  <si>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</si>
  <si>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</si>
  <si>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</si>
  <si>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</si>
  <si>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0900</t>
  </si>
  <si>
    <t>ЗДРАВООХРАНЕНИЕ</t>
  </si>
  <si>
    <t>0909</t>
  </si>
  <si>
    <t xml:space="preserve">  Другие вопросы в области здравоохранения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</si>
  <si>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</si>
  <si>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</si>
  <si>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</si>
  <si>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</si>
  <si>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</si>
  <si>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</si>
  <si>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</si>
  <si>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</si>
  <si>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</si>
  <si>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</si>
  <si>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</si>
  <si>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</si>
  <si>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</si>
  <si>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</si>
  <si>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</si>
  <si>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</si>
  <si>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</si>
  <si>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</si>
  <si>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</si>
  <si>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</si>
  <si>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</si>
  <si>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2017 года</t>
  </si>
  <si>
    <t>Сравнительный анализ исполнения местного бюджета ЗАТО Видяево года в разрезе разделов и подразделов 2 квартал 2018/2017 годов</t>
  </si>
  <si>
    <t>Исполнено за 2 квартал 2018 года</t>
  </si>
  <si>
    <t>0105</t>
  </si>
  <si>
    <t xml:space="preserve">  Судебная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</si>
</sst>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4" fontId="1" fillId="2" borderId="2" xfId="11" applyProtection="1">
      <alignment horizontal="right" vertical="top" shrinkToFit="1"/>
    </xf>
    <xf numFmtId="0" fontId="1" fillId="0" borderId="2" xfId="10" quotePrefix="1" applyNumberFormat="1" applyAlignment="1" applyProtection="1">
      <alignment horizontal="center" vertical="top" wrapText="1"/>
    </xf>
    <xf numFmtId="0" fontId="1" fillId="0" borderId="2" xfId="10" quotePrefix="1" applyNumberFormat="1" applyAlignment="1" applyProtection="1">
      <alignment horizontal="left" vertical="top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showGridLines="0" tabSelected="1" workbookViewId="0">
      <pane ySplit="6" topLeftCell="A7" activePane="bottomLeft" state="frozen"/>
      <selection pane="bottomLeft" sqref="A1:F1"/>
    </sheetView>
  </sheetViews>
  <sheetFormatPr defaultRowHeight="15" outlineLevelRow="1" x14ac:dyDescent="0.25"/>
  <cols>
    <col min="1" max="1" width="12.42578125" style="17" customWidth="1"/>
    <col min="2" max="2" width="50.7109375" style="1" customWidth="1"/>
    <col min="3" max="3" width="14.7109375" style="1" customWidth="1"/>
    <col min="4" max="4" width="16.5703125" style="1" customWidth="1"/>
    <col min="5" max="5" width="16.42578125" style="1" customWidth="1"/>
    <col min="6" max="6" width="14.4257812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1" t="s">
        <v>95</v>
      </c>
      <c r="B1" s="22"/>
      <c r="C1" s="22"/>
      <c r="D1" s="22"/>
      <c r="E1" s="22"/>
      <c r="F1" s="22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3"/>
      <c r="B2" s="24"/>
      <c r="C2" s="24"/>
      <c r="D2" s="24"/>
      <c r="E2" s="24"/>
      <c r="F2" s="24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25" t="s">
        <v>0</v>
      </c>
      <c r="B3" s="26"/>
      <c r="C3" s="26"/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1" t="s">
        <v>1</v>
      </c>
      <c r="B4" s="27" t="s">
        <v>2</v>
      </c>
      <c r="C4" s="27" t="s">
        <v>94</v>
      </c>
      <c r="D4" s="27" t="s">
        <v>96</v>
      </c>
      <c r="E4" s="27" t="s">
        <v>92</v>
      </c>
      <c r="F4" s="27" t="s">
        <v>93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2"/>
      <c r="B5" s="28"/>
      <c r="C5" s="28"/>
      <c r="D5" s="28"/>
      <c r="E5" s="28"/>
      <c r="F5" s="28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3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8" t="s">
        <v>3</v>
      </c>
      <c r="B7" s="19" t="s">
        <v>4</v>
      </c>
      <c r="C7" s="20">
        <f>C8+C9+C10+C12+C13+C14</f>
        <v>27096842.82</v>
      </c>
      <c r="D7" s="20">
        <f>D8+D9+D10++D11+D12+D13+D14</f>
        <v>39702284.159999996</v>
      </c>
      <c r="E7" s="20">
        <f>E8+E9+E10+E12+E13+E14</f>
        <v>12602138.839999998</v>
      </c>
      <c r="F7" s="20">
        <f t="shared" ref="F7:F52" ca="1" si="0">IF(INDIRECT("R[0]C[-3]", FALSE)&lt;&gt;0,INDIRECT("R[0]C[-2]", FALSE)*100/INDIRECT("R[0]C[-3]", FALSE),"")</f>
        <v>146.51996331726144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4" t="s">
        <v>5</v>
      </c>
      <c r="B8" s="7" t="s">
        <v>6</v>
      </c>
      <c r="C8" s="8">
        <v>0</v>
      </c>
      <c r="D8" s="33">
        <v>1473413.56</v>
      </c>
      <c r="E8" s="8">
        <f>D8-C8</f>
        <v>1473413.56</v>
      </c>
      <c r="F8" s="8"/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4" t="s">
        <v>7</v>
      </c>
      <c r="B9" s="7" t="s">
        <v>8</v>
      </c>
      <c r="C9" s="8">
        <v>2587254.9</v>
      </c>
      <c r="D9" s="33">
        <v>3425833.94</v>
      </c>
      <c r="E9" s="8">
        <f t="shared" ref="E9:E14" si="1">D9-C9</f>
        <v>838579.04</v>
      </c>
      <c r="F9" s="8">
        <f>(D9-C9)/C9</f>
        <v>0.32411921995007142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4" t="s">
        <v>9</v>
      </c>
      <c r="B10" s="7" t="s">
        <v>10</v>
      </c>
      <c r="C10" s="8">
        <v>16540514.85</v>
      </c>
      <c r="D10" s="33">
        <v>20465670.129999999</v>
      </c>
      <c r="E10" s="8">
        <f t="shared" si="1"/>
        <v>3925155.2799999993</v>
      </c>
      <c r="F10" s="8">
        <f>(D10-C10)/C10</f>
        <v>0.23730550805678213</v>
      </c>
      <c r="G10" s="5"/>
      <c r="H10" s="2"/>
      <c r="I10" s="2"/>
      <c r="J10" s="2"/>
      <c r="K10" s="2"/>
      <c r="L10" s="2"/>
      <c r="M10" s="2"/>
      <c r="N10" s="2"/>
    </row>
    <row r="11" spans="1:14" outlineLevel="1" x14ac:dyDescent="0.25">
      <c r="A11" s="34" t="s">
        <v>97</v>
      </c>
      <c r="B11" s="35" t="s">
        <v>98</v>
      </c>
      <c r="C11" s="33">
        <v>0</v>
      </c>
      <c r="D11" s="33">
        <v>3302.5</v>
      </c>
      <c r="E11" s="8">
        <f t="shared" si="1"/>
        <v>3302.5</v>
      </c>
      <c r="F11" s="8" t="str">
        <f t="shared" ca="1" si="0"/>
        <v/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4" t="s">
        <v>11</v>
      </c>
      <c r="B12" s="7" t="s">
        <v>12</v>
      </c>
      <c r="C12" s="8">
        <v>0</v>
      </c>
      <c r="D12" s="8">
        <v>0</v>
      </c>
      <c r="E12" s="8">
        <f t="shared" si="1"/>
        <v>0</v>
      </c>
      <c r="F12" s="8" t="str">
        <f t="shared" ca="1" si="0"/>
        <v/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4" t="s">
        <v>13</v>
      </c>
      <c r="B13" s="7" t="s">
        <v>14</v>
      </c>
      <c r="C13" s="8">
        <v>0</v>
      </c>
      <c r="D13" s="8">
        <v>0</v>
      </c>
      <c r="E13" s="8">
        <f t="shared" si="1"/>
        <v>0</v>
      </c>
      <c r="F13" s="8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15" customHeight="1" outlineLevel="1" x14ac:dyDescent="0.25">
      <c r="A14" s="14" t="s">
        <v>15</v>
      </c>
      <c r="B14" s="7" t="s">
        <v>16</v>
      </c>
      <c r="C14" s="8">
        <v>7969073.0700000003</v>
      </c>
      <c r="D14" s="33">
        <v>14334064.029999999</v>
      </c>
      <c r="E14" s="8">
        <f t="shared" si="1"/>
        <v>6364990.959999999</v>
      </c>
      <c r="F14" s="8">
        <f t="shared" ca="1" si="0"/>
        <v>179.87115821489135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x14ac:dyDescent="0.25">
      <c r="A15" s="18" t="s">
        <v>17</v>
      </c>
      <c r="B15" s="19" t="s">
        <v>18</v>
      </c>
      <c r="C15" s="20">
        <v>140904.37</v>
      </c>
      <c r="D15" s="20">
        <f>D16</f>
        <v>183573.32</v>
      </c>
      <c r="E15" s="20">
        <f>E16</f>
        <v>42668.950000000012</v>
      </c>
      <c r="F15" s="20">
        <f t="shared" ca="1" si="0"/>
        <v>130.28220487412847</v>
      </c>
      <c r="G15" s="5"/>
      <c r="H15" s="2"/>
      <c r="I15" s="2"/>
      <c r="J15" s="2"/>
      <c r="K15" s="2"/>
      <c r="L15" s="2"/>
      <c r="M15" s="2"/>
      <c r="N15" s="2"/>
    </row>
    <row r="16" spans="1:14" ht="15" customHeight="1" outlineLevel="1" x14ac:dyDescent="0.25">
      <c r="A16" s="14" t="s">
        <v>19</v>
      </c>
      <c r="B16" s="7" t="s">
        <v>20</v>
      </c>
      <c r="C16" s="8">
        <v>140904.37</v>
      </c>
      <c r="D16" s="33">
        <v>183573.32</v>
      </c>
      <c r="E16" s="8">
        <f>D16-C16</f>
        <v>42668.950000000012</v>
      </c>
      <c r="F16" s="8">
        <f t="shared" ca="1" si="0"/>
        <v>130.28220487412847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8" t="s">
        <v>21</v>
      </c>
      <c r="B17" s="19" t="s">
        <v>22</v>
      </c>
      <c r="C17" s="20">
        <v>6613151.9000000004</v>
      </c>
      <c r="D17" s="20">
        <f>D18+D19+D20</f>
        <v>8789525.3500000015</v>
      </c>
      <c r="E17" s="20">
        <f>E18+E19+E20</f>
        <v>2176373.4500000002</v>
      </c>
      <c r="F17" s="20">
        <f t="shared" ca="1" si="0"/>
        <v>132.90977559429717</v>
      </c>
      <c r="G17" s="5"/>
      <c r="H17" s="2"/>
      <c r="I17" s="2"/>
      <c r="J17" s="2"/>
      <c r="K17" s="2"/>
      <c r="L17" s="2"/>
      <c r="M17" s="2"/>
      <c r="N17" s="2"/>
    </row>
    <row r="18" spans="1:14" ht="15" customHeight="1" outlineLevel="1" x14ac:dyDescent="0.25">
      <c r="A18" s="14" t="s">
        <v>23</v>
      </c>
      <c r="B18" s="7" t="s">
        <v>24</v>
      </c>
      <c r="C18" s="8">
        <v>270374.62</v>
      </c>
      <c r="D18" s="33">
        <v>294735.46000000002</v>
      </c>
      <c r="E18" s="8">
        <f>D18-C18</f>
        <v>24360.840000000026</v>
      </c>
      <c r="F18" s="8">
        <f t="shared" ca="1" si="0"/>
        <v>109.01003208067387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outlineLevel="1" x14ac:dyDescent="0.25">
      <c r="A19" s="14" t="s">
        <v>25</v>
      </c>
      <c r="B19" s="7" t="s">
        <v>26</v>
      </c>
      <c r="C19" s="8">
        <v>6272777.2800000003</v>
      </c>
      <c r="D19" s="33">
        <v>8494789.8900000006</v>
      </c>
      <c r="E19" s="8">
        <f t="shared" ref="E19:E20" si="2">D19-C19</f>
        <v>2222012.6100000003</v>
      </c>
      <c r="F19" s="8">
        <f t="shared" ca="1" si="0"/>
        <v>135.42310703561279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4" t="s">
        <v>27</v>
      </c>
      <c r="B20" s="7" t="s">
        <v>28</v>
      </c>
      <c r="C20" s="8">
        <v>70000</v>
      </c>
      <c r="D20" s="33">
        <v>0</v>
      </c>
      <c r="E20" s="8">
        <f t="shared" si="2"/>
        <v>-70000</v>
      </c>
      <c r="F20" s="8">
        <f t="shared" ca="1" si="0"/>
        <v>0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x14ac:dyDescent="0.25">
      <c r="A21" s="18" t="s">
        <v>29</v>
      </c>
      <c r="B21" s="19" t="s">
        <v>30</v>
      </c>
      <c r="C21" s="20">
        <v>2867522.55</v>
      </c>
      <c r="D21" s="20">
        <f>D22+D23+D24+D25</f>
        <v>6029417.0800000001</v>
      </c>
      <c r="E21" s="20">
        <f>E22+E23+E24+E25</f>
        <v>3161894.5300000003</v>
      </c>
      <c r="F21" s="20">
        <f t="shared" ca="1" si="0"/>
        <v>210.26572502455127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4" t="s">
        <v>31</v>
      </c>
      <c r="B22" s="7" t="s">
        <v>32</v>
      </c>
      <c r="C22" s="8">
        <v>73462.48</v>
      </c>
      <c r="D22" s="33">
        <v>90198.75</v>
      </c>
      <c r="E22" s="8">
        <f>D22-C22</f>
        <v>16736.270000000004</v>
      </c>
      <c r="F22" s="8">
        <f t="shared" ca="1" si="0"/>
        <v>122.78206507594081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4" t="s">
        <v>33</v>
      </c>
      <c r="B23" s="7" t="s">
        <v>34</v>
      </c>
      <c r="C23" s="8">
        <v>2745383</v>
      </c>
      <c r="D23" s="33">
        <v>5887120.8300000001</v>
      </c>
      <c r="E23" s="8">
        <f t="shared" ref="E23:E25" si="3">D23-C23</f>
        <v>3141737.83</v>
      </c>
      <c r="F23" s="8">
        <f t="shared" ca="1" si="0"/>
        <v>214.43714155729819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4" t="s">
        <v>35</v>
      </c>
      <c r="B24" s="7" t="s">
        <v>36</v>
      </c>
      <c r="C24" s="8">
        <v>4114.67</v>
      </c>
      <c r="D24" s="33">
        <v>4279.25</v>
      </c>
      <c r="E24" s="8">
        <f t="shared" si="3"/>
        <v>164.57999999999993</v>
      </c>
      <c r="F24" s="8">
        <f t="shared" ca="1" si="0"/>
        <v>103.99983473765818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outlineLevel="1" x14ac:dyDescent="0.25">
      <c r="A25" s="14" t="s">
        <v>37</v>
      </c>
      <c r="B25" s="7" t="s">
        <v>38</v>
      </c>
      <c r="C25" s="8">
        <v>44562.400000000001</v>
      </c>
      <c r="D25" s="33">
        <v>47818.25</v>
      </c>
      <c r="E25" s="8">
        <f t="shared" si="3"/>
        <v>3255.8499999999985</v>
      </c>
      <c r="F25" s="8">
        <f t="shared" ca="1" si="0"/>
        <v>107.30627165502756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x14ac:dyDescent="0.25">
      <c r="A26" s="18" t="s">
        <v>39</v>
      </c>
      <c r="B26" s="19" t="s">
        <v>40</v>
      </c>
      <c r="C26" s="20">
        <v>19162795</v>
      </c>
      <c r="D26" s="20">
        <f>D27+D28+D29+D30</f>
        <v>41094301.310000002</v>
      </c>
      <c r="E26" s="20">
        <f>E27+E28+E29+E30</f>
        <v>21931506.309999999</v>
      </c>
      <c r="F26" s="20">
        <f t="shared" ca="1" si="0"/>
        <v>214.44836888355795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4" t="s">
        <v>41</v>
      </c>
      <c r="B27" s="7" t="s">
        <v>42</v>
      </c>
      <c r="C27" s="8">
        <v>3698640</v>
      </c>
      <c r="D27" s="33">
        <v>5312024.0199999996</v>
      </c>
      <c r="E27" s="8">
        <f>D27-C27</f>
        <v>1613384.0199999996</v>
      </c>
      <c r="F27" s="8">
        <f t="shared" ca="1" si="0"/>
        <v>143.62100718101786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4" t="s">
        <v>43</v>
      </c>
      <c r="B28" s="7" t="s">
        <v>44</v>
      </c>
      <c r="C28" s="8">
        <v>1499550</v>
      </c>
      <c r="D28" s="33">
        <v>2627448.3199999998</v>
      </c>
      <c r="E28" s="8">
        <f t="shared" ref="E28:E30" si="4">D28-C28</f>
        <v>1127898.3199999998</v>
      </c>
      <c r="F28" s="8">
        <f t="shared" ca="1" si="0"/>
        <v>175.21578606915406</v>
      </c>
      <c r="G28" s="5"/>
      <c r="H28" s="2"/>
      <c r="I28" s="2"/>
      <c r="J28" s="2"/>
      <c r="K28" s="2"/>
      <c r="L28" s="2"/>
      <c r="M28" s="2"/>
      <c r="N28" s="2"/>
    </row>
    <row r="29" spans="1:14" ht="15" customHeight="1" outlineLevel="1" x14ac:dyDescent="0.25">
      <c r="A29" s="14" t="s">
        <v>45</v>
      </c>
      <c r="B29" s="7" t="s">
        <v>46</v>
      </c>
      <c r="C29" s="8">
        <v>1736555</v>
      </c>
      <c r="D29" s="33">
        <v>3323478.4</v>
      </c>
      <c r="E29" s="8">
        <f t="shared" si="4"/>
        <v>1586923.4</v>
      </c>
      <c r="F29" s="8">
        <f t="shared" ca="1" si="0"/>
        <v>191.38342292642616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outlineLevel="1" x14ac:dyDescent="0.25">
      <c r="A30" s="14" t="s">
        <v>47</v>
      </c>
      <c r="B30" s="7" t="s">
        <v>48</v>
      </c>
      <c r="C30" s="8">
        <v>12228050</v>
      </c>
      <c r="D30" s="33">
        <v>29831350.57</v>
      </c>
      <c r="E30" s="8">
        <f t="shared" si="4"/>
        <v>17603300.57</v>
      </c>
      <c r="F30" s="8">
        <f t="shared" ca="1" si="0"/>
        <v>243.95836269887675</v>
      </c>
      <c r="G30" s="5"/>
      <c r="H30" s="2"/>
      <c r="I30" s="2"/>
      <c r="J30" s="2"/>
      <c r="K30" s="2"/>
      <c r="L30" s="2"/>
      <c r="M30" s="2"/>
      <c r="N30" s="2"/>
    </row>
    <row r="31" spans="1:14" ht="15" customHeight="1" x14ac:dyDescent="0.25">
      <c r="A31" s="18" t="s">
        <v>49</v>
      </c>
      <c r="B31" s="19" t="s">
        <v>50</v>
      </c>
      <c r="C31" s="20">
        <v>0</v>
      </c>
      <c r="D31" s="20">
        <f>D32</f>
        <v>99999</v>
      </c>
      <c r="E31" s="20">
        <f>E32</f>
        <v>99999</v>
      </c>
      <c r="F31" s="20" t="str">
        <f t="shared" ca="1" si="0"/>
        <v/>
      </c>
      <c r="G31" s="5"/>
      <c r="H31" s="2"/>
      <c r="I31" s="2"/>
      <c r="J31" s="2"/>
      <c r="K31" s="2"/>
      <c r="L31" s="2"/>
      <c r="M31" s="2"/>
      <c r="N31" s="2"/>
    </row>
    <row r="32" spans="1:14" ht="15" customHeight="1" outlineLevel="1" x14ac:dyDescent="0.25">
      <c r="A32" s="14" t="s">
        <v>51</v>
      </c>
      <c r="B32" s="7" t="s">
        <v>52</v>
      </c>
      <c r="C32" s="8">
        <v>0</v>
      </c>
      <c r="D32" s="33">
        <v>99999</v>
      </c>
      <c r="E32" s="8">
        <f>D32-C32</f>
        <v>99999</v>
      </c>
      <c r="F32" s="8" t="str">
        <f t="shared" ca="1" si="0"/>
        <v/>
      </c>
      <c r="G32" s="5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18" t="s">
        <v>53</v>
      </c>
      <c r="B33" s="19" t="s">
        <v>54</v>
      </c>
      <c r="C33" s="20">
        <v>96359961.579999998</v>
      </c>
      <c r="D33" s="20">
        <f>D34+D35+D36+D37+D38</f>
        <v>135617373.77000001</v>
      </c>
      <c r="E33" s="20">
        <f>E34+E35+E36+E37+E38</f>
        <v>39257412.190000005</v>
      </c>
      <c r="F33" s="20">
        <f t="shared" ca="1" si="0"/>
        <v>140.74037758660552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4" t="s">
        <v>55</v>
      </c>
      <c r="B34" s="7" t="s">
        <v>56</v>
      </c>
      <c r="C34" s="8">
        <v>32271521.079999998</v>
      </c>
      <c r="D34" s="33">
        <v>50960326.670000002</v>
      </c>
      <c r="E34" s="8">
        <f>D34-C34</f>
        <v>18688805.590000004</v>
      </c>
      <c r="F34" s="8">
        <f t="shared" ca="1" si="0"/>
        <v>157.91113949562865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4" t="s">
        <v>57</v>
      </c>
      <c r="B35" s="7" t="s">
        <v>58</v>
      </c>
      <c r="C35" s="8">
        <v>45971437</v>
      </c>
      <c r="D35" s="33">
        <v>56974037.700000003</v>
      </c>
      <c r="E35" s="8">
        <f t="shared" ref="E35:E38" si="5">D35-C35</f>
        <v>11002600.700000003</v>
      </c>
      <c r="F35" s="8">
        <f t="shared" ca="1" si="0"/>
        <v>123.93355835276587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4" t="s">
        <v>59</v>
      </c>
      <c r="B36" s="7" t="s">
        <v>60</v>
      </c>
      <c r="C36" s="8">
        <v>12736831.810000001</v>
      </c>
      <c r="D36" s="33">
        <v>19282507.940000001</v>
      </c>
      <c r="E36" s="8">
        <f t="shared" si="5"/>
        <v>6545676.1300000008</v>
      </c>
      <c r="F36" s="8">
        <f t="shared" ca="1" si="0"/>
        <v>151.39171363526077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4" t="s">
        <v>61</v>
      </c>
      <c r="B37" s="7" t="s">
        <v>62</v>
      </c>
      <c r="C37" s="8">
        <v>471263.6</v>
      </c>
      <c r="D37" s="33">
        <v>843888.61</v>
      </c>
      <c r="E37" s="8">
        <f t="shared" si="5"/>
        <v>372625.01</v>
      </c>
      <c r="F37" s="8">
        <f t="shared" ca="1" si="0"/>
        <v>179.06933826419015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outlineLevel="1" x14ac:dyDescent="0.25">
      <c r="A38" s="14" t="s">
        <v>63</v>
      </c>
      <c r="B38" s="7" t="s">
        <v>64</v>
      </c>
      <c r="C38" s="8">
        <v>4908908.09</v>
      </c>
      <c r="D38" s="33">
        <v>7556612.8499999996</v>
      </c>
      <c r="E38" s="8">
        <f t="shared" si="5"/>
        <v>2647704.7599999998</v>
      </c>
      <c r="F38" s="8">
        <f t="shared" ca="1" si="0"/>
        <v>153.9367352465546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18" t="s">
        <v>65</v>
      </c>
      <c r="B39" s="19" t="s">
        <v>66</v>
      </c>
      <c r="C39" s="20">
        <v>3351300</v>
      </c>
      <c r="D39" s="20">
        <f>D40</f>
        <v>5462924</v>
      </c>
      <c r="E39" s="20">
        <f>E40</f>
        <v>2111624</v>
      </c>
      <c r="F39" s="20">
        <f t="shared" ca="1" si="0"/>
        <v>163.00910094590159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outlineLevel="1" x14ac:dyDescent="0.25">
      <c r="A40" s="14" t="s">
        <v>67</v>
      </c>
      <c r="B40" s="7" t="s">
        <v>68</v>
      </c>
      <c r="C40" s="8">
        <v>3351300</v>
      </c>
      <c r="D40" s="33">
        <v>5462924</v>
      </c>
      <c r="E40" s="8">
        <f>D40-C40</f>
        <v>2111624</v>
      </c>
      <c r="F40" s="8">
        <f t="shared" ca="1" si="0"/>
        <v>163.00910094590159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18" t="s">
        <v>69</v>
      </c>
      <c r="B41" s="19" t="s">
        <v>70</v>
      </c>
      <c r="C41" s="20">
        <v>60960</v>
      </c>
      <c r="D41" s="20">
        <f>D42</f>
        <v>0</v>
      </c>
      <c r="E41" s="20">
        <f>E42</f>
        <v>-60960</v>
      </c>
      <c r="F41" s="20">
        <f t="shared" ca="1" si="0"/>
        <v>0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4" t="s">
        <v>71</v>
      </c>
      <c r="B42" s="7" t="s">
        <v>72</v>
      </c>
      <c r="C42" s="8">
        <v>60960</v>
      </c>
      <c r="D42" s="8">
        <v>0</v>
      </c>
      <c r="E42" s="8">
        <f>D42-C42</f>
        <v>-60960</v>
      </c>
      <c r="F42" s="8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18" t="s">
        <v>73</v>
      </c>
      <c r="B43" s="19" t="s">
        <v>74</v>
      </c>
      <c r="C43" s="20">
        <v>11293790.33</v>
      </c>
      <c r="D43" s="20">
        <f>D44+D45+D46</f>
        <v>11573115.73</v>
      </c>
      <c r="E43" s="20">
        <f>E44+E45+E46</f>
        <v>279325.39999999997</v>
      </c>
      <c r="F43" s="20">
        <f t="shared" ca="1" si="0"/>
        <v>102.47326532402519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outlineLevel="1" x14ac:dyDescent="0.25">
      <c r="A44" s="14" t="s">
        <v>75</v>
      </c>
      <c r="B44" s="7" t="s">
        <v>76</v>
      </c>
      <c r="C44" s="8">
        <v>56688.04</v>
      </c>
      <c r="D44" s="33">
        <v>65300.98</v>
      </c>
      <c r="E44" s="8">
        <f>D44-C44</f>
        <v>8612.9400000000023</v>
      </c>
      <c r="F44" s="8">
        <f t="shared" ca="1" si="0"/>
        <v>115.19357522327461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4" t="s">
        <v>77</v>
      </c>
      <c r="B45" s="7" t="s">
        <v>78</v>
      </c>
      <c r="C45" s="8">
        <v>7064667.29</v>
      </c>
      <c r="D45" s="33">
        <v>6595915.8099999996</v>
      </c>
      <c r="E45" s="8">
        <f t="shared" ref="E45:E46" si="6">D45-C45</f>
        <v>-468751.48000000045</v>
      </c>
      <c r="F45" s="8">
        <f t="shared" ca="1" si="0"/>
        <v>93.3648470514172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4" t="s">
        <v>79</v>
      </c>
      <c r="B46" s="7" t="s">
        <v>80</v>
      </c>
      <c r="C46" s="8">
        <v>4172435</v>
      </c>
      <c r="D46" s="33">
        <v>4911898.9400000004</v>
      </c>
      <c r="E46" s="8">
        <f t="shared" si="6"/>
        <v>739463.94000000041</v>
      </c>
      <c r="F46" s="8">
        <f t="shared" ca="1" si="0"/>
        <v>117.72259939339979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8" t="s">
        <v>81</v>
      </c>
      <c r="B47" s="19" t="s">
        <v>82</v>
      </c>
      <c r="C47" s="20">
        <v>12198900</v>
      </c>
      <c r="D47" s="20">
        <f>D48+D49</f>
        <v>21105886.219999999</v>
      </c>
      <c r="E47" s="20">
        <f>E48+E49</f>
        <v>8906986.2199999988</v>
      </c>
      <c r="F47" s="20">
        <f t="shared" ca="1" si="0"/>
        <v>173.01466706014477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4" t="s">
        <v>83</v>
      </c>
      <c r="B48" s="7" t="s">
        <v>84</v>
      </c>
      <c r="C48" s="8">
        <v>46000</v>
      </c>
      <c r="D48" s="33">
        <v>83530</v>
      </c>
      <c r="E48" s="8">
        <f>D48-C48</f>
        <v>37530</v>
      </c>
      <c r="F48" s="8">
        <f t="shared" ca="1" si="0"/>
        <v>181.58695652173913</v>
      </c>
      <c r="G48" s="5"/>
      <c r="H48" s="2"/>
      <c r="I48" s="2"/>
      <c r="J48" s="2"/>
      <c r="K48" s="2"/>
      <c r="L48" s="2"/>
      <c r="M48" s="2"/>
      <c r="N48" s="2"/>
    </row>
    <row r="49" spans="1:14" ht="15" customHeight="1" outlineLevel="1" x14ac:dyDescent="0.25">
      <c r="A49" s="14" t="s">
        <v>85</v>
      </c>
      <c r="B49" s="7" t="s">
        <v>86</v>
      </c>
      <c r="C49" s="8">
        <v>12152900</v>
      </c>
      <c r="D49" s="33">
        <v>21022356.219999999</v>
      </c>
      <c r="E49" s="8">
        <f>D49-C49</f>
        <v>8869456.2199999988</v>
      </c>
      <c r="F49" s="8">
        <f t="shared" ca="1" si="0"/>
        <v>172.98222004624409</v>
      </c>
      <c r="G49" s="5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18" t="s">
        <v>87</v>
      </c>
      <c r="B50" s="19" t="s">
        <v>88</v>
      </c>
      <c r="C50" s="20">
        <v>2246061</v>
      </c>
      <c r="D50" s="20">
        <f>D51</f>
        <v>2840454</v>
      </c>
      <c r="E50" s="20">
        <f>E51</f>
        <v>594393</v>
      </c>
      <c r="F50" s="20">
        <f t="shared" ca="1" si="0"/>
        <v>126.4637959521135</v>
      </c>
      <c r="G50" s="5"/>
      <c r="H50" s="2"/>
      <c r="I50" s="2"/>
      <c r="J50" s="2"/>
      <c r="K50" s="2"/>
      <c r="L50" s="2"/>
      <c r="M50" s="2"/>
      <c r="N50" s="2"/>
    </row>
    <row r="51" spans="1:14" ht="15" customHeight="1" outlineLevel="1" x14ac:dyDescent="0.25">
      <c r="A51" s="14" t="s">
        <v>89</v>
      </c>
      <c r="B51" s="7" t="s">
        <v>90</v>
      </c>
      <c r="C51" s="8">
        <v>2246061</v>
      </c>
      <c r="D51" s="33">
        <v>2840454</v>
      </c>
      <c r="E51" s="8">
        <f>D51-C51</f>
        <v>594393</v>
      </c>
      <c r="F51" s="8">
        <f t="shared" ca="1" si="0"/>
        <v>126.4637959521135</v>
      </c>
      <c r="G51" s="5"/>
      <c r="H51" s="2"/>
      <c r="I51" s="2"/>
      <c r="J51" s="2"/>
      <c r="K51" s="2"/>
      <c r="L51" s="2"/>
      <c r="M51" s="2"/>
      <c r="N51" s="2"/>
    </row>
    <row r="52" spans="1:14" ht="12.75" customHeight="1" x14ac:dyDescent="0.25">
      <c r="A52" s="15" t="s">
        <v>91</v>
      </c>
      <c r="B52" s="9"/>
      <c r="C52" s="10">
        <v>181392189.55000001</v>
      </c>
      <c r="D52" s="10">
        <f>D7+D15+D17+D21+D26+D31+D33+D39+D43+D47+D50</f>
        <v>272498853.94</v>
      </c>
      <c r="E52" s="10">
        <f>E7+E15+E17+E21+E26+E31+E33+E39+E43+E47+E50</f>
        <v>91164321.890000015</v>
      </c>
      <c r="F52" s="10">
        <f t="shared" ca="1" si="0"/>
        <v>150.22634360168348</v>
      </c>
      <c r="G52" s="5"/>
      <c r="H52" s="2"/>
      <c r="I52" s="2"/>
      <c r="J52" s="2"/>
      <c r="K52" s="2"/>
      <c r="L52" s="2"/>
      <c r="M52" s="2"/>
    </row>
    <row r="53" spans="1:14" ht="12.75" customHeight="1" x14ac:dyDescent="0.25">
      <c r="A53" s="16"/>
      <c r="B53" s="11"/>
      <c r="C53" s="11"/>
      <c r="D53" s="11"/>
      <c r="E53" s="11"/>
      <c r="F53" s="11"/>
      <c r="G53" s="2"/>
      <c r="H53" s="2"/>
      <c r="I53" s="2"/>
      <c r="J53" s="2"/>
      <c r="K53" s="2"/>
      <c r="L53" s="2"/>
      <c r="M53" s="2"/>
    </row>
    <row r="54" spans="1:14" ht="12.75" customHeight="1" x14ac:dyDescent="0.25">
      <c r="A54" s="29"/>
      <c r="B54" s="29"/>
      <c r="C54" s="30"/>
      <c r="H54" s="12"/>
      <c r="I54" s="2"/>
      <c r="J54" s="2"/>
      <c r="K54" s="2"/>
      <c r="L54" s="2"/>
      <c r="M54" s="2"/>
    </row>
  </sheetData>
  <mergeCells count="10">
    <mergeCell ref="A54:C54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2018-09-18T06:57:17Z</cp:lastPrinted>
  <dcterms:created xsi:type="dcterms:W3CDTF">2017-09-27T06:36:13Z</dcterms:created>
  <dcterms:modified xsi:type="dcterms:W3CDTF">2018-09-18T06:58:04Z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