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2018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1" i="1" l="1"/>
  <c r="D51" i="1"/>
  <c r="D38" i="1"/>
  <c r="E38" i="1"/>
  <c r="C38" i="1"/>
  <c r="D49" i="1"/>
  <c r="C49" i="1"/>
  <c r="D46" i="1"/>
  <c r="C46" i="1"/>
  <c r="D42" i="1"/>
  <c r="C42" i="1"/>
  <c r="D40" i="1"/>
  <c r="C40" i="1"/>
  <c r="D32" i="1"/>
  <c r="C32" i="1"/>
  <c r="D30" i="1"/>
  <c r="C30" i="1"/>
  <c r="D25" i="1"/>
  <c r="C25" i="1"/>
  <c r="D20" i="1"/>
  <c r="C20" i="1"/>
  <c r="D16" i="1"/>
  <c r="C16" i="1"/>
  <c r="D14" i="1"/>
  <c r="D7" i="1"/>
  <c r="F51" i="1"/>
  <c r="E31" i="1" l="1"/>
  <c r="E30" i="1" s="1"/>
  <c r="E48" i="1"/>
  <c r="E47" i="1"/>
  <c r="E50" i="1"/>
  <c r="E49" i="1"/>
  <c r="E44" i="1"/>
  <c r="E45" i="1"/>
  <c r="E43" i="1"/>
  <c r="E41" i="1"/>
  <c r="E40" i="1" s="1"/>
  <c r="E39" i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C14" i="1"/>
  <c r="E15" i="1"/>
  <c r="E14" i="1" s="1"/>
  <c r="E11" i="1"/>
  <c r="E12" i="1"/>
  <c r="E13" i="1"/>
  <c r="E9" i="1"/>
  <c r="E10" i="1"/>
  <c r="E8" i="1"/>
  <c r="C7" i="1"/>
  <c r="F29" i="1"/>
  <c r="F15" i="1"/>
  <c r="F30" i="1"/>
  <c r="F47" i="1"/>
  <c r="F25" i="1"/>
  <c r="F16" i="1"/>
  <c r="F11" i="1"/>
  <c r="F13" i="1"/>
  <c r="F36" i="1"/>
  <c r="F45" i="1"/>
  <c r="F14" i="1"/>
  <c r="F43" i="1"/>
  <c r="F48" i="1"/>
  <c r="F10" i="1"/>
  <c r="F22" i="1"/>
  <c r="F9" i="1"/>
  <c r="F44" i="1"/>
  <c r="F37" i="1"/>
  <c r="F41" i="1"/>
  <c r="F20" i="1"/>
  <c r="F12" i="1"/>
  <c r="F18" i="1"/>
  <c r="F17" i="1"/>
  <c r="F21" i="1"/>
  <c r="F31" i="1"/>
  <c r="F32" i="1"/>
  <c r="F34" i="1"/>
  <c r="F27" i="1"/>
  <c r="F46" i="1"/>
  <c r="F23" i="1"/>
  <c r="F40" i="1"/>
  <c r="F8" i="1"/>
  <c r="F26" i="1"/>
  <c r="F39" i="1"/>
  <c r="F24" i="1"/>
  <c r="F28" i="1"/>
  <c r="F7" i="1"/>
  <c r="F33" i="1"/>
  <c r="F35" i="1"/>
  <c r="F19" i="1"/>
  <c r="F42" i="1"/>
  <c r="F38" i="1" l="1"/>
  <c r="E20" i="1"/>
  <c r="E32" i="1"/>
  <c r="E7" i="1"/>
  <c r="E42" i="1"/>
  <c r="E46" i="1"/>
  <c r="E25" i="1"/>
  <c r="E16" i="1"/>
  <c r="C51" i="1"/>
  <c r="F49" i="1"/>
  <c r="F50" i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<sst xmlns="http://schemas.openxmlformats.org/spreadsheetml/2006/main" count="97" uniqueCount="97">
  <si>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</si>
  <si>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</si>
  <si>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</si>
  <si>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</si>
  <si>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</si>
  <si>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</si>
  <si>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</si>
  <si>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</si>
  <si>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</si>
  <si>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</si>
  <si>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</si>
  <si>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</si>
  <si>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</si>
  <si>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</si>
  <si>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</si>
  <si>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</si>
  <si>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</si>
  <si>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</si>
  <si>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</si>
  <si>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</si>
  <si>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</si>
  <si>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</si>
  <si>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</si>
  <si>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</si>
  <si>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</si>
  <si>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</si>
  <si>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</si>
  <si>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</si>
  <si>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</si>
  <si>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</si>
  <si>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</si>
  <si>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</si>
  <si>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</si>
  <si>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</si>
  <si>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</si>
  <si>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</si>
  <si>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</si>
  <si>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</si>
  <si>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</si>
  <si>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</si>
  <si>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</si>
  <si>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</si>
  <si>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</si>
  <si>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</si>
  <si>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</si>
  <si>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</si>
  <si>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</si>
  <si>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</si>
  <si>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</si>
  <si>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</si>
  <si>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</si>
  <si>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</si>
  <si>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</si>
  <si>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</si>
  <si>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</si>
  <si>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</si>
  <si>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</si>
  <si>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</si>
  <si>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</si>
  <si>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</si>
  <si>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</si>
  <si>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</si>
  <si>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</si>
  <si>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</si>
  <si>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</si>
  <si>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</si>
  <si>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</si>
  <si>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</si>
  <si>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</si>
  <si>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</si>
  <si>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</si>
  <si>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</si>
  <si>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</si>
  <si>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</si>
  <si>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</si>
  <si>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</si>
  <si>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</si>
  <si>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</si>
  <si>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</si>
  <si>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</si>
  <si>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</si>
  <si>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</si>
  <si>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</si>
  <si>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</si>
  <si>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</si>
  <si>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</si>
  <si>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</si>
  <si>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</si>
  <si>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</si>
  <si>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</si>
  <si>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</si>
  <si>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</si>
  <si>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Исполнено за 1 квартал 2017 года</t>
  </si>
  <si>
    <t>Отклонение   (стр.4-стр.3)</t>
  </si>
  <si>
    <t>Процент отклонения</t>
  </si>
  <si>
    <t>Сравнительный анализ исполнения местного бюджета ЗАТО Видяево года в разрезе разделов и подразделов 1 квартал 2018/2017 годов</t>
  </si>
  <si>
    <t>Исполнено за 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</si>
</sst>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4" fontId="3" fillId="5" borderId="2" xfId="13" applyNumberFormat="1" applyFill="1" applyProtection="1">
      <alignment horizontal="right" vertical="top" shrinkToFit="1"/>
    </xf>
    <xf numFmtId="4" fontId="5" fillId="5" borderId="2" xfId="11" applyNumberFormat="1" applyFont="1" applyFill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6" topLeftCell="A7" activePane="bottomLeft" state="frozen"/>
      <selection pane="bottomLeft" activeCell="Q31" sqref="Q31"/>
    </sheetView>
  </sheetViews>
  <sheetFormatPr defaultRowHeight="15" outlineLevelRow="1" x14ac:dyDescent="0.25"/>
  <cols>
    <col min="1" max="1" width="12.42578125" style="16" customWidth="1"/>
    <col min="2" max="2" width="50.7109375" style="1" customWidth="1"/>
    <col min="3" max="3" width="12.5703125" style="1" customWidth="1"/>
    <col min="4" max="4" width="13.28515625" style="1" customWidth="1"/>
    <col min="5" max="5" width="14" style="1" customWidth="1"/>
    <col min="6" max="6" width="14.4257812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27" t="s">
        <v>95</v>
      </c>
      <c r="B1" s="28"/>
      <c r="C1" s="28"/>
      <c r="D1" s="28"/>
      <c r="E1" s="28"/>
      <c r="F1" s="28"/>
      <c r="G1" s="3"/>
      <c r="H1" s="3"/>
      <c r="I1" s="3"/>
      <c r="J1" s="3"/>
      <c r="K1" s="3"/>
      <c r="L1" s="3"/>
      <c r="M1" s="3"/>
    </row>
    <row r="2" spans="1:14" ht="18" customHeight="1" x14ac:dyDescent="0.25">
      <c r="A2" s="29"/>
      <c r="B2" s="30"/>
      <c r="C2" s="30"/>
      <c r="D2" s="30"/>
      <c r="E2" s="30"/>
      <c r="F2" s="30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1" t="s">
        <v>0</v>
      </c>
      <c r="B3" s="32"/>
      <c r="C3" s="32"/>
      <c r="D3" s="32"/>
      <c r="E3" s="32"/>
      <c r="F3" s="32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23" t="s">
        <v>1</v>
      </c>
      <c r="B4" s="25" t="s">
        <v>2</v>
      </c>
      <c r="C4" s="25" t="s">
        <v>92</v>
      </c>
      <c r="D4" s="25" t="s">
        <v>96</v>
      </c>
      <c r="E4" s="25" t="s">
        <v>93</v>
      </c>
      <c r="F4" s="25" t="s">
        <v>94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24"/>
      <c r="B5" s="26"/>
      <c r="C5" s="26"/>
      <c r="D5" s="26"/>
      <c r="E5" s="26"/>
      <c r="F5" s="26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2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7" t="s">
        <v>3</v>
      </c>
      <c r="B7" s="18" t="s">
        <v>4</v>
      </c>
      <c r="C7" s="19">
        <f>C8+C9+C10+C11+C12+C13</f>
        <v>12082398.369999999</v>
      </c>
      <c r="D7" s="19">
        <f>D8+D9+D10+D11+D12+D13</f>
        <v>13821770</v>
      </c>
      <c r="E7" s="19">
        <f>E8+E9+E10+E11+E12+E13</f>
        <v>1739371.6299999997</v>
      </c>
      <c r="F7" s="19">
        <f t="shared" ref="F7:F51" ca="1" si="0">IF(INDIRECT("R[0]C[-3]", FALSE)&lt;&gt;0,INDIRECT("R[0]C[-2]", FALSE)*100/INDIRECT("R[0]C[-3]", FALSE),"")</f>
        <v>114.39591359873363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3" t="s">
        <v>5</v>
      </c>
      <c r="B8" s="7" t="s">
        <v>6</v>
      </c>
      <c r="C8" s="8">
        <v>0</v>
      </c>
      <c r="D8" s="20">
        <v>543331.5</v>
      </c>
      <c r="E8" s="8">
        <f t="shared" ref="E8:E13" si="1">D8-C8</f>
        <v>543331.5</v>
      </c>
      <c r="F8" s="8" t="str">
        <f t="shared" ca="1" si="0"/>
        <v/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3" t="s">
        <v>7</v>
      </c>
      <c r="B9" s="7" t="s">
        <v>8</v>
      </c>
      <c r="C9" s="8">
        <v>1188336.8999999999</v>
      </c>
      <c r="D9" s="20">
        <v>1198000.4099999999</v>
      </c>
      <c r="E9" s="8">
        <f t="shared" si="1"/>
        <v>9663.5100000000093</v>
      </c>
      <c r="F9" s="8">
        <f t="shared" ca="1" si="0"/>
        <v>100.81319615674646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3" t="s">
        <v>9</v>
      </c>
      <c r="B10" s="7" t="s">
        <v>10</v>
      </c>
      <c r="C10" s="8">
        <v>7035124.29</v>
      </c>
      <c r="D10" s="20">
        <v>7105066.71</v>
      </c>
      <c r="E10" s="8">
        <f t="shared" si="1"/>
        <v>69942.419999999925</v>
      </c>
      <c r="F10" s="8">
        <f t="shared" ca="1" si="0"/>
        <v>100.99418883187919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13" t="s">
        <v>11</v>
      </c>
      <c r="B11" s="7" t="s">
        <v>12</v>
      </c>
      <c r="C11" s="8">
        <v>0</v>
      </c>
      <c r="D11" s="8">
        <v>0</v>
      </c>
      <c r="E11" s="8">
        <f t="shared" si="1"/>
        <v>0</v>
      </c>
      <c r="F11" s="8" t="str">
        <f t="shared" ca="1" si="0"/>
        <v/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3" t="s">
        <v>13</v>
      </c>
      <c r="B12" s="7" t="s">
        <v>14</v>
      </c>
      <c r="C12" s="8">
        <v>0</v>
      </c>
      <c r="D12" s="20">
        <v>0</v>
      </c>
      <c r="E12" s="8">
        <f t="shared" si="1"/>
        <v>0</v>
      </c>
      <c r="F12" s="8" t="str">
        <f t="shared" ca="1" si="0"/>
        <v/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3" t="s">
        <v>15</v>
      </c>
      <c r="B13" s="7" t="s">
        <v>16</v>
      </c>
      <c r="C13" s="8">
        <v>3858937.18</v>
      </c>
      <c r="D13" s="20">
        <v>4975371.38</v>
      </c>
      <c r="E13" s="8">
        <f t="shared" si="1"/>
        <v>1116434.1999999997</v>
      </c>
      <c r="F13" s="8">
        <f t="shared" ca="1" si="0"/>
        <v>128.93113175788986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7" t="s">
        <v>17</v>
      </c>
      <c r="B14" s="18" t="s">
        <v>18</v>
      </c>
      <c r="C14" s="19">
        <f>C15</f>
        <v>63143.06</v>
      </c>
      <c r="D14" s="19">
        <f>D15</f>
        <v>72880.740000000005</v>
      </c>
      <c r="E14" s="19">
        <f>E15</f>
        <v>9737.6800000000076</v>
      </c>
      <c r="F14" s="19">
        <f t="shared" ca="1" si="0"/>
        <v>115.42161561381411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3" t="s">
        <v>19</v>
      </c>
      <c r="B15" s="7" t="s">
        <v>20</v>
      </c>
      <c r="C15" s="8">
        <v>63143.06</v>
      </c>
      <c r="D15" s="20">
        <v>72880.740000000005</v>
      </c>
      <c r="E15" s="8">
        <f>D15-C15</f>
        <v>9737.6800000000076</v>
      </c>
      <c r="F15" s="8">
        <f t="shared" ca="1" si="0"/>
        <v>115.42161561381411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7" t="s">
        <v>21</v>
      </c>
      <c r="B16" s="18" t="s">
        <v>22</v>
      </c>
      <c r="C16" s="19">
        <f>C17+C18+C19</f>
        <v>3154401.55</v>
      </c>
      <c r="D16" s="19">
        <f>D17+D18+D19</f>
        <v>3539368.26</v>
      </c>
      <c r="E16" s="19">
        <f>E17+E18+E19</f>
        <v>384966.71000000008</v>
      </c>
      <c r="F16" s="19">
        <f t="shared" ca="1" si="0"/>
        <v>112.20411237751263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3" t="s">
        <v>23</v>
      </c>
      <c r="B17" s="7" t="s">
        <v>24</v>
      </c>
      <c r="C17" s="8">
        <v>133138.23000000001</v>
      </c>
      <c r="D17" s="20">
        <v>150888.32000000001</v>
      </c>
      <c r="E17" s="8">
        <f>D17-C17</f>
        <v>17750.089999999997</v>
      </c>
      <c r="F17" s="8">
        <f t="shared" ca="1" si="0"/>
        <v>113.33207599349937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3" t="s">
        <v>25</v>
      </c>
      <c r="B18" s="7" t="s">
        <v>26</v>
      </c>
      <c r="C18" s="8">
        <v>2951263.32</v>
      </c>
      <c r="D18" s="20">
        <v>3388479.94</v>
      </c>
      <c r="E18" s="8">
        <f t="shared" ref="E18:E19" si="2">D18-C18</f>
        <v>437216.62000000011</v>
      </c>
      <c r="F18" s="8">
        <f t="shared" ca="1" si="0"/>
        <v>114.81455812624677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3" t="s">
        <v>27</v>
      </c>
      <c r="B19" s="7" t="s">
        <v>28</v>
      </c>
      <c r="C19" s="8">
        <v>70000</v>
      </c>
      <c r="D19" s="20">
        <v>0</v>
      </c>
      <c r="E19" s="8">
        <f t="shared" si="2"/>
        <v>-70000</v>
      </c>
      <c r="F19" s="8">
        <f t="shared" ca="1" si="0"/>
        <v>0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7" t="s">
        <v>29</v>
      </c>
      <c r="B20" s="18" t="s">
        <v>30</v>
      </c>
      <c r="C20" s="19">
        <f>C21+C22+C23+C24</f>
        <v>1122515</v>
      </c>
      <c r="D20" s="19">
        <f>D21+D22+D23+D24</f>
        <v>2533234.09</v>
      </c>
      <c r="E20" s="19">
        <f>E21+E22+E23+E24</f>
        <v>1410719.0899999999</v>
      </c>
      <c r="F20" s="19">
        <f t="shared" ca="1" si="0"/>
        <v>225.67485423357371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3" t="s">
        <v>31</v>
      </c>
      <c r="B21" s="7" t="s">
        <v>32</v>
      </c>
      <c r="C21" s="8">
        <v>0</v>
      </c>
      <c r="D21" s="20">
        <v>0</v>
      </c>
      <c r="E21" s="8">
        <f>D21-C21</f>
        <v>0</v>
      </c>
      <c r="F21" s="8" t="str">
        <f t="shared" ca="1" si="0"/>
        <v/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3" t="s">
        <v>33</v>
      </c>
      <c r="B22" s="7" t="s">
        <v>34</v>
      </c>
      <c r="C22" s="8">
        <v>1122515</v>
      </c>
      <c r="D22" s="20">
        <v>2532415.84</v>
      </c>
      <c r="E22" s="8">
        <f t="shared" ref="E22:E24" si="3">D22-C22</f>
        <v>1409900.8399999999</v>
      </c>
      <c r="F22" s="8">
        <f t="shared" ca="1" si="0"/>
        <v>225.60195988472316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3" t="s">
        <v>35</v>
      </c>
      <c r="B23" s="7" t="s">
        <v>36</v>
      </c>
      <c r="C23" s="8">
        <v>0</v>
      </c>
      <c r="D23" s="20">
        <v>0</v>
      </c>
      <c r="E23" s="8">
        <f t="shared" si="3"/>
        <v>0</v>
      </c>
      <c r="F23" s="8" t="str">
        <f t="shared" ca="1" si="0"/>
        <v/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3" t="s">
        <v>37</v>
      </c>
      <c r="B24" s="7" t="s">
        <v>38</v>
      </c>
      <c r="C24" s="8">
        <v>0</v>
      </c>
      <c r="D24" s="20">
        <v>818.25</v>
      </c>
      <c r="E24" s="8">
        <f t="shared" si="3"/>
        <v>818.25</v>
      </c>
      <c r="F24" s="8" t="str">
        <f t="shared" ca="1" si="0"/>
        <v/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7" t="s">
        <v>39</v>
      </c>
      <c r="B25" s="18" t="s">
        <v>40</v>
      </c>
      <c r="C25" s="19">
        <f>C26+C27+C28+C29</f>
        <v>10985963</v>
      </c>
      <c r="D25" s="19">
        <f>D26+D27+D28+D29</f>
        <v>18722600.530000001</v>
      </c>
      <c r="E25" s="19">
        <f>E26+E27+E28+E29</f>
        <v>7736637.5300000003</v>
      </c>
      <c r="F25" s="19">
        <f t="shared" ca="1" si="0"/>
        <v>170.4229345210793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3" t="s">
        <v>41</v>
      </c>
      <c r="B26" s="7" t="s">
        <v>42</v>
      </c>
      <c r="C26" s="8">
        <v>739728</v>
      </c>
      <c r="D26" s="20">
        <v>2042591.23</v>
      </c>
      <c r="E26" s="8">
        <f>D26-C26</f>
        <v>1302863.23</v>
      </c>
      <c r="F26" s="8">
        <f t="shared" ca="1" si="0"/>
        <v>276.12733734561891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3" t="s">
        <v>43</v>
      </c>
      <c r="B27" s="7" t="s">
        <v>44</v>
      </c>
      <c r="C27" s="8">
        <v>819550</v>
      </c>
      <c r="D27" s="20">
        <v>799118.56</v>
      </c>
      <c r="E27" s="8">
        <f t="shared" ref="E27:E29" si="4">D27-C27</f>
        <v>-20431.439999999944</v>
      </c>
      <c r="F27" s="8">
        <f t="shared" ca="1" si="0"/>
        <v>97.506992861936425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3" t="s">
        <v>45</v>
      </c>
      <c r="B28" s="7" t="s">
        <v>46</v>
      </c>
      <c r="C28" s="8">
        <v>1708635</v>
      </c>
      <c r="D28" s="20">
        <v>1451704.16</v>
      </c>
      <c r="E28" s="8">
        <f t="shared" si="4"/>
        <v>-256930.84000000008</v>
      </c>
      <c r="F28" s="8">
        <f t="shared" ca="1" si="0"/>
        <v>84.962801300453279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3" t="s">
        <v>47</v>
      </c>
      <c r="B29" s="7" t="s">
        <v>48</v>
      </c>
      <c r="C29" s="8">
        <v>7718050</v>
      </c>
      <c r="D29" s="20">
        <v>14429186.58</v>
      </c>
      <c r="E29" s="8">
        <f t="shared" si="4"/>
        <v>6711136.5800000001</v>
      </c>
      <c r="F29" s="8">
        <f t="shared" ca="1" si="0"/>
        <v>186.9537846995031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7" t="s">
        <v>49</v>
      </c>
      <c r="B30" s="18" t="s">
        <v>50</v>
      </c>
      <c r="C30" s="19">
        <f>C31</f>
        <v>0</v>
      </c>
      <c r="D30" s="19">
        <f>D31</f>
        <v>0</v>
      </c>
      <c r="E30" s="19">
        <f>E31</f>
        <v>0</v>
      </c>
      <c r="F30" s="19" t="str">
        <f t="shared" ca="1" si="0"/>
        <v/>
      </c>
      <c r="G30" s="5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13" t="s">
        <v>51</v>
      </c>
      <c r="B31" s="7" t="s">
        <v>52</v>
      </c>
      <c r="C31" s="8">
        <v>0</v>
      </c>
      <c r="D31" s="20">
        <v>0</v>
      </c>
      <c r="E31" s="8">
        <f>D31-C31</f>
        <v>0</v>
      </c>
      <c r="F31" s="8" t="str">
        <f t="shared" ca="1" si="0"/>
        <v/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7" t="s">
        <v>53</v>
      </c>
      <c r="B32" s="18" t="s">
        <v>54</v>
      </c>
      <c r="C32" s="19">
        <f>C33+C34+C35+C36+C37</f>
        <v>39534271.079999998</v>
      </c>
      <c r="D32" s="19">
        <f>D33+D34+D35+D36+D37</f>
        <v>50833341.460000001</v>
      </c>
      <c r="E32" s="19">
        <f>E33+E34+E35+E36+E37</f>
        <v>11299070.379999999</v>
      </c>
      <c r="F32" s="19">
        <f t="shared" ca="1" si="0"/>
        <v>128.58044443803112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3" t="s">
        <v>55</v>
      </c>
      <c r="B33" s="7" t="s">
        <v>56</v>
      </c>
      <c r="C33" s="8">
        <v>12899675.75</v>
      </c>
      <c r="D33" s="20">
        <v>18315306.25</v>
      </c>
      <c r="E33" s="8">
        <f>D33-C33</f>
        <v>5415630.5</v>
      </c>
      <c r="F33" s="8">
        <f t="shared" ca="1" si="0"/>
        <v>141.98268704544765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3" t="s">
        <v>57</v>
      </c>
      <c r="B34" s="7" t="s">
        <v>58</v>
      </c>
      <c r="C34" s="8">
        <v>19167827</v>
      </c>
      <c r="D34" s="20">
        <v>21630434.699999999</v>
      </c>
      <c r="E34" s="8">
        <f t="shared" ref="E34:E37" si="5">D34-C34</f>
        <v>2462607.6999999993</v>
      </c>
      <c r="F34" s="8">
        <f t="shared" ca="1" si="0"/>
        <v>112.8476102168493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3" t="s">
        <v>59</v>
      </c>
      <c r="B35" s="7" t="s">
        <v>60</v>
      </c>
      <c r="C35" s="8">
        <v>5247613</v>
      </c>
      <c r="D35" s="20">
        <v>7710436.0199999996</v>
      </c>
      <c r="E35" s="8">
        <f t="shared" si="5"/>
        <v>2462823.0199999996</v>
      </c>
      <c r="F35" s="8">
        <f t="shared" ca="1" si="0"/>
        <v>146.93225319778725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3" t="s">
        <v>61</v>
      </c>
      <c r="B36" s="7" t="s">
        <v>62</v>
      </c>
      <c r="C36" s="8">
        <v>167705</v>
      </c>
      <c r="D36" s="20">
        <v>132310</v>
      </c>
      <c r="E36" s="8">
        <f t="shared" si="5"/>
        <v>-35395</v>
      </c>
      <c r="F36" s="8">
        <f t="shared" ca="1" si="0"/>
        <v>78.894487343847828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3" t="s">
        <v>63</v>
      </c>
      <c r="B37" s="7" t="s">
        <v>64</v>
      </c>
      <c r="C37" s="8">
        <v>2051450.33</v>
      </c>
      <c r="D37" s="20">
        <v>3044854.49</v>
      </c>
      <c r="E37" s="8">
        <f t="shared" si="5"/>
        <v>993404.16000000015</v>
      </c>
      <c r="F37" s="8">
        <f t="shared" ca="1" si="0"/>
        <v>148.42448025539082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7" t="s">
        <v>65</v>
      </c>
      <c r="B38" s="18" t="s">
        <v>66</v>
      </c>
      <c r="C38" s="19">
        <f>C39</f>
        <v>1888831</v>
      </c>
      <c r="D38" s="19">
        <f t="shared" ref="D38:F38" si="6">D39</f>
        <v>2337275</v>
      </c>
      <c r="E38" s="19">
        <f t="shared" si="6"/>
        <v>448444</v>
      </c>
      <c r="F38" s="19">
        <f t="shared" ca="1" si="6"/>
        <v>123.74188055998657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3" t="s">
        <v>67</v>
      </c>
      <c r="B39" s="7" t="s">
        <v>68</v>
      </c>
      <c r="C39" s="8">
        <v>1888831</v>
      </c>
      <c r="D39" s="20">
        <v>2337275</v>
      </c>
      <c r="E39" s="8">
        <f>D39-C39</f>
        <v>448444</v>
      </c>
      <c r="F39" s="8">
        <f t="shared" ca="1" si="0"/>
        <v>123.74188055998657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7" t="s">
        <v>69</v>
      </c>
      <c r="B40" s="18" t="s">
        <v>70</v>
      </c>
      <c r="C40" s="19">
        <f>C41</f>
        <v>33312</v>
      </c>
      <c r="D40" s="19">
        <f>D41</f>
        <v>0</v>
      </c>
      <c r="E40" s="19">
        <f>E41</f>
        <v>-33312</v>
      </c>
      <c r="F40" s="19">
        <f t="shared" ca="1" si="0"/>
        <v>0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3" t="s">
        <v>71</v>
      </c>
      <c r="B41" s="7" t="s">
        <v>72</v>
      </c>
      <c r="C41" s="8">
        <v>33312</v>
      </c>
      <c r="D41" s="8">
        <v>0</v>
      </c>
      <c r="E41" s="8">
        <f>D41-C41</f>
        <v>-33312</v>
      </c>
      <c r="F41" s="8">
        <f t="shared" ca="1" si="0"/>
        <v>0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7" t="s">
        <v>73</v>
      </c>
      <c r="B42" s="18" t="s">
        <v>74</v>
      </c>
      <c r="C42" s="19">
        <f>C43+C44+C45</f>
        <v>5119193.0199999996</v>
      </c>
      <c r="D42" s="19">
        <f>D43+D44+D45</f>
        <v>5090156.1899999995</v>
      </c>
      <c r="E42" s="19">
        <f>E43+E44+E45</f>
        <v>-29036.83</v>
      </c>
      <c r="F42" s="19">
        <f t="shared" ca="1" si="0"/>
        <v>99.432785013447287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3" t="s">
        <v>75</v>
      </c>
      <c r="B43" s="7" t="s">
        <v>76</v>
      </c>
      <c r="C43" s="8">
        <v>29502.34</v>
      </c>
      <c r="D43" s="20">
        <v>27808.26</v>
      </c>
      <c r="E43" s="8">
        <f>D43-C43</f>
        <v>-1694.0800000000017</v>
      </c>
      <c r="F43" s="8">
        <f t="shared" ca="1" si="0"/>
        <v>94.257811414281036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13" t="s">
        <v>77</v>
      </c>
      <c r="B44" s="7" t="s">
        <v>78</v>
      </c>
      <c r="C44" s="8">
        <v>3104603.86</v>
      </c>
      <c r="D44" s="20">
        <v>3108968.38</v>
      </c>
      <c r="E44" s="8">
        <f t="shared" ref="E44:E45" si="7">D44-C44</f>
        <v>4364.5200000000186</v>
      </c>
      <c r="F44" s="8">
        <f t="shared" ca="1" si="0"/>
        <v>100.14058218686877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3" t="s">
        <v>79</v>
      </c>
      <c r="B45" s="7" t="s">
        <v>80</v>
      </c>
      <c r="C45" s="8">
        <v>1985086.82</v>
      </c>
      <c r="D45" s="20">
        <v>1953379.55</v>
      </c>
      <c r="E45" s="8">
        <f t="shared" si="7"/>
        <v>-31707.270000000019</v>
      </c>
      <c r="F45" s="8">
        <f t="shared" ca="1" si="0"/>
        <v>98.402726284787889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17" t="s">
        <v>81</v>
      </c>
      <c r="B46" s="18" t="s">
        <v>82</v>
      </c>
      <c r="C46" s="19">
        <f>C47+C48</f>
        <v>5809900</v>
      </c>
      <c r="D46" s="19">
        <f>D47+D48</f>
        <v>8940260.8900000006</v>
      </c>
      <c r="E46" s="19">
        <f>E47+E48</f>
        <v>3130360.8900000006</v>
      </c>
      <c r="F46" s="19">
        <f t="shared" ca="1" si="0"/>
        <v>153.87977228523727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13" t="s">
        <v>83</v>
      </c>
      <c r="B47" s="7" t="s">
        <v>84</v>
      </c>
      <c r="C47" s="8">
        <v>35000</v>
      </c>
      <c r="D47" s="20">
        <v>62380</v>
      </c>
      <c r="E47" s="8">
        <f>D47-C47</f>
        <v>27380</v>
      </c>
      <c r="F47" s="8">
        <f t="shared" ca="1" si="0"/>
        <v>178.22857142857143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3" t="s">
        <v>85</v>
      </c>
      <c r="B48" s="7" t="s">
        <v>86</v>
      </c>
      <c r="C48" s="8">
        <v>5774900</v>
      </c>
      <c r="D48" s="20">
        <v>8877880.8900000006</v>
      </c>
      <c r="E48" s="8">
        <f>D48-C48</f>
        <v>3102980.8900000006</v>
      </c>
      <c r="F48" s="8">
        <f t="shared" ca="1" si="0"/>
        <v>153.73220125023809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17" t="s">
        <v>87</v>
      </c>
      <c r="B49" s="18" t="s">
        <v>88</v>
      </c>
      <c r="C49" s="19">
        <f>C50</f>
        <v>1304000</v>
      </c>
      <c r="D49" s="19">
        <f>D50</f>
        <v>1258300</v>
      </c>
      <c r="E49" s="19">
        <f>E50</f>
        <v>-45700</v>
      </c>
      <c r="F49" s="19">
        <f t="shared" ca="1" si="0"/>
        <v>96.49539877300613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13" t="s">
        <v>89</v>
      </c>
      <c r="B50" s="7" t="s">
        <v>90</v>
      </c>
      <c r="C50" s="8">
        <v>1304000</v>
      </c>
      <c r="D50" s="20">
        <v>1258300</v>
      </c>
      <c r="E50" s="8">
        <f>D50-C50</f>
        <v>-45700</v>
      </c>
      <c r="F50" s="8">
        <f t="shared" ca="1" si="0"/>
        <v>96.49539877300613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4" t="s">
        <v>91</v>
      </c>
      <c r="B51" s="9"/>
      <c r="C51" s="33">
        <f>C7+C14+C16+C20+C25+C30+C32+C38+C40+C42+C46+C49</f>
        <v>81097928.079999998</v>
      </c>
      <c r="D51" s="33">
        <f>D7+D14+D16+D20+D25+D30+D32+D38+D40+D42+D46+D49</f>
        <v>107149187.16000001</v>
      </c>
      <c r="E51" s="33">
        <f t="shared" ref="E51" si="8">E7+E14+E16+E20+E25+E30+E32+E38+E40+E42+E46+E49</f>
        <v>26051259.080000002</v>
      </c>
      <c r="F51" s="34">
        <f t="shared" ca="1" si="0"/>
        <v>132.12321164888633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5"/>
      <c r="B52" s="10"/>
      <c r="C52" s="10"/>
      <c r="D52" s="10"/>
      <c r="E52" s="10"/>
      <c r="F52" s="10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21"/>
      <c r="B53" s="21"/>
      <c r="C53" s="22"/>
      <c r="H53" s="11"/>
      <c r="I53" s="2"/>
      <c r="J53" s="2"/>
      <c r="K53" s="2"/>
      <c r="L53" s="2"/>
      <c r="M53" s="2"/>
    </row>
  </sheetData>
  <mergeCells count="10">
    <mergeCell ref="A1:F1"/>
    <mergeCell ref="A2:F2"/>
    <mergeCell ref="A3:F3"/>
    <mergeCell ref="F4:F5"/>
    <mergeCell ref="E4:E5"/>
    <mergeCell ref="A53:C53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2017-09-27T08:56:05Z</cp:lastPrinted>
  <dcterms:created xsi:type="dcterms:W3CDTF">2017-09-27T06:36:13Z</dcterms:created>
  <dcterms:modified xsi:type="dcterms:W3CDTF">2018-06-22T09:29:46Z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