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2017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Документ!$A$5:$N$5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C19" i="1" l="1"/>
  <c r="D51" i="1" l="1"/>
  <c r="D49" i="1"/>
  <c r="D44" i="1"/>
  <c r="D41" i="1"/>
  <c r="D38" i="1"/>
  <c r="D36" i="1"/>
  <c r="D33" i="1"/>
  <c r="D30" i="1"/>
  <c r="D24" i="1"/>
  <c r="D19" i="1"/>
  <c r="D17" i="1"/>
  <c r="D15" i="1"/>
  <c r="D13" i="1"/>
  <c r="D10" i="1"/>
  <c r="D6" i="1"/>
  <c r="E50" i="1" l="1"/>
  <c r="E49" i="1" s="1"/>
  <c r="C49" i="1"/>
  <c r="E46" i="1"/>
  <c r="E47" i="1"/>
  <c r="E48" i="1"/>
  <c r="E45" i="1"/>
  <c r="C44" i="1"/>
  <c r="E43" i="1"/>
  <c r="E42" i="1"/>
  <c r="C41" i="1"/>
  <c r="C38" i="1"/>
  <c r="E40" i="1"/>
  <c r="E39" i="1"/>
  <c r="C36" i="1"/>
  <c r="E37" i="1"/>
  <c r="E36" i="1" s="1"/>
  <c r="E35" i="1"/>
  <c r="E34" i="1"/>
  <c r="C33" i="1"/>
  <c r="E32" i="1"/>
  <c r="E31" i="1"/>
  <c r="C30" i="1"/>
  <c r="E29" i="1"/>
  <c r="E28" i="1" s="1"/>
  <c r="C28" i="1"/>
  <c r="E26" i="1"/>
  <c r="E27" i="1"/>
  <c r="E25" i="1"/>
  <c r="C24" i="1"/>
  <c r="E21" i="1"/>
  <c r="E22" i="1"/>
  <c r="E23" i="1"/>
  <c r="E20" i="1"/>
  <c r="C17" i="1"/>
  <c r="E18" i="1"/>
  <c r="E17" i="1" s="1"/>
  <c r="C15" i="1"/>
  <c r="E16" i="1"/>
  <c r="E15" i="1" s="1"/>
  <c r="E14" i="1"/>
  <c r="E13" i="1" s="1"/>
  <c r="C13" i="1"/>
  <c r="E12" i="1"/>
  <c r="E11" i="1"/>
  <c r="C10" i="1"/>
  <c r="E8" i="1"/>
  <c r="E9" i="1"/>
  <c r="E7" i="1"/>
  <c r="C6" i="1"/>
  <c r="F20" i="1"/>
  <c r="F39" i="1"/>
  <c r="F41" i="1"/>
  <c r="F28" i="1"/>
  <c r="F40" i="1"/>
  <c r="F21" i="1"/>
  <c r="F47" i="1"/>
  <c r="F11" i="1"/>
  <c r="F27" i="1"/>
  <c r="F15" i="1"/>
  <c r="F22" i="1"/>
  <c r="F42" i="1"/>
  <c r="F45" i="1"/>
  <c r="F13" i="1"/>
  <c r="F23" i="1"/>
  <c r="F37" i="1"/>
  <c r="F46" i="1"/>
  <c r="F6" i="1"/>
  <c r="F7" i="1"/>
  <c r="F43" i="1"/>
  <c r="F33" i="1"/>
  <c r="F35" i="1"/>
  <c r="F32" i="1"/>
  <c r="F10" i="1"/>
  <c r="F19" i="1"/>
  <c r="F14" i="1"/>
  <c r="F38" i="1"/>
  <c r="F24" i="1"/>
  <c r="F31" i="1"/>
  <c r="F9" i="1"/>
  <c r="F50" i="1"/>
  <c r="F30" i="1"/>
  <c r="F25" i="1"/>
  <c r="F18" i="1"/>
  <c r="F12" i="1"/>
  <c r="F44" i="1"/>
  <c r="F49" i="1"/>
  <c r="F26" i="1"/>
  <c r="F36" i="1"/>
  <c r="F48" i="1"/>
  <c r="F16" i="1"/>
  <c r="F8" i="1"/>
  <c r="F34" i="1"/>
  <c r="F29" i="1"/>
  <c r="F17" i="1"/>
  <c r="E38" i="1" l="1"/>
  <c r="E41" i="1"/>
  <c r="C51" i="1"/>
  <c r="E33" i="1"/>
  <c r="E30" i="1"/>
  <c r="E44" i="1"/>
  <c r="E6" i="1"/>
  <c r="E24" i="1"/>
  <c r="E19" i="1"/>
  <c r="E10" i="1"/>
  <c r="F51" i="1"/>
  <c r="E51" i="1" l="1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<sst xmlns="http://schemas.openxmlformats.org/spreadsheetml/2006/main" count="99" uniqueCount="99">
  <si>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</si>
  <si>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</si>
  <si>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</si>
  <si>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</si>
  <si>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</si>
  <si>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</si>
  <si>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</si>
  <si>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</si>
  <si>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</si>
  <si>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</si>
  <si>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</si>
  <si>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</si>
  <si>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</si>
  <si>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</si>
  <si>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</si>
  <si>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</si>
  <si>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</si>
  <si>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</si>
  <si>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</si>
  <si>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</si>
  <si>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</si>
  <si>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</si>
  <si>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</si>
  <si>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</si>
  <si>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</si>
  <si>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</si>
  <si>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</si>
  <si>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</si>
  <si>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</si>
  <si>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</si>
  <si>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</si>
  <si>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</si>
  <si>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</si>
  <si>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</si>
  <si>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</si>
  <si>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</si>
  <si>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</si>
  <si>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</si>
  <si>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</si>
  <si>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</si>
  <si>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</si>
  <si>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</si>
  <si>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</si>
  <si>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</si>
  <si>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</si>
  <si>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</si>
  <si>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</si>
  <si>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</si>
  <si>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</si>
  <si>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</si>
  <si>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</si>
  <si>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</si>
  <si>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</si>
  <si>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</si>
  <si>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</si>
  <si>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</si>
  <si>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</si>
  <si>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</si>
  <si>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</si>
  <si>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</si>
  <si>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</si>
  <si>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</si>
  <si>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</si>
  <si>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</si>
  <si>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</si>
  <si>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</si>
  <si>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</si>
  <si>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</si>
  <si>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</si>
  <si>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</si>
  <si>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</si>
  <si>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</si>
  <si>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</si>
  <si>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</si>
  <si>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</si>
  <si>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</si>
  <si>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</si>
  <si>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</si>
  <si>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</si>
  <si>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</si>
  <si>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</si>
  <si>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</si>
  <si>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</si>
  <si>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</si>
  <si>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</si>
  <si>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</si>
  <si>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</si>
  <si>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</si>
  <si>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</si>
  <si>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</si>
  <si>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</si>
  <si>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</si>
  <si>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</si>
  <si>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</si>
  <si>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</si>
  <si>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(стр.4- стр.3)</t>
  </si>
  <si>
    <t xml:space="preserve">Сравнительный анализ исполнения местного бюджета ЗАТО Видяево года в разрезе муниципальных программ 4 квартал 2017/2016 годов
</t>
  </si>
  <si>
    <t>Исполнено за 4 квартал 2017 года</t>
  </si>
  <si>
    <t>Исполнено за 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</si>
</sst>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selection activeCell="P6" sqref="P6"/>
    </sheetView>
  </sheetViews>
  <sheetFormatPr defaultRowHeight="15" outlineLevelRow="1" x14ac:dyDescent="0.25"/>
  <cols>
    <col min="1" max="1" width="15.140625" style="20" customWidth="1"/>
    <col min="2" max="2" width="50.7109375" style="1" customWidth="1"/>
    <col min="3" max="3" width="16.7109375" style="1" customWidth="1"/>
    <col min="4" max="4" width="19.28515625" style="1" customWidth="1"/>
    <col min="5" max="5" width="15.42578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4" t="s">
        <v>96</v>
      </c>
      <c r="B1" s="25"/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26" t="s">
        <v>0</v>
      </c>
      <c r="B2" s="27"/>
      <c r="C2" s="27"/>
      <c r="D2" s="27"/>
      <c r="E2" s="27"/>
      <c r="F2" s="27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32" t="s">
        <v>1</v>
      </c>
      <c r="B3" s="28" t="s">
        <v>2</v>
      </c>
      <c r="C3" s="28" t="s">
        <v>98</v>
      </c>
      <c r="D3" s="28" t="s">
        <v>97</v>
      </c>
      <c r="E3" s="28" t="s">
        <v>95</v>
      </c>
      <c r="F3" s="28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3"/>
      <c r="B4" s="29"/>
      <c r="C4" s="29"/>
      <c r="D4" s="29"/>
      <c r="E4" s="29"/>
      <c r="F4" s="29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6" t="s">
        <v>4</v>
      </c>
      <c r="B6" s="13" t="s">
        <v>5</v>
      </c>
      <c r="C6" s="14">
        <f>C7+C8+C9</f>
        <v>164318582.66999999</v>
      </c>
      <c r="D6" s="21">
        <f>D7+D8+D9</f>
        <v>171105932.75</v>
      </c>
      <c r="E6" s="14">
        <f>E7+E8+E9</f>
        <v>6787350.080000015</v>
      </c>
      <c r="F6" s="14">
        <f t="shared" ref="F6:F51" ca="1" si="0">IF(INDIRECT("R[0]C[-3]", FALSE)&lt;&gt;0,INDIRECT("R[0]C[-2]", FALSE)*100/INDIRECT("R[0]C[-3]", FALSE),"")</f>
        <v>104.13060408002119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7" t="s">
        <v>6</v>
      </c>
      <c r="B7" s="7" t="s">
        <v>7</v>
      </c>
      <c r="C7" s="8">
        <v>154071354.5</v>
      </c>
      <c r="D7" s="22">
        <v>160445016.36000001</v>
      </c>
      <c r="E7" s="8">
        <f>D7-C7</f>
        <v>6373661.8600000143</v>
      </c>
      <c r="F7" s="8">
        <f t="shared" ca="1" si="0"/>
        <v>104.1368247074118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7" t="s">
        <v>8</v>
      </c>
      <c r="B8" s="7" t="s">
        <v>9</v>
      </c>
      <c r="C8" s="8">
        <v>1304432.32</v>
      </c>
      <c r="D8" s="22">
        <v>1111832.67</v>
      </c>
      <c r="E8" s="8">
        <f t="shared" ref="E8:E9" si="1">D8-C8</f>
        <v>-192599.65000000014</v>
      </c>
      <c r="F8" s="8">
        <f t="shared" ca="1" si="0"/>
        <v>85.234983291429018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7" t="s">
        <v>10</v>
      </c>
      <c r="B9" s="7" t="s">
        <v>11</v>
      </c>
      <c r="C9" s="8">
        <v>8942795.8499999996</v>
      </c>
      <c r="D9" s="22">
        <v>9549083.7200000007</v>
      </c>
      <c r="E9" s="8">
        <f t="shared" si="1"/>
        <v>606287.87000000104</v>
      </c>
      <c r="F9" s="8">
        <f t="shared" ca="1" si="0"/>
        <v>106.77962328749797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6" t="s">
        <v>12</v>
      </c>
      <c r="B10" s="13" t="s">
        <v>13</v>
      </c>
      <c r="C10" s="14">
        <f>C11+C12</f>
        <v>15065080.34</v>
      </c>
      <c r="D10" s="21">
        <f>D11+D12</f>
        <v>15218737.379999999</v>
      </c>
      <c r="E10" s="14">
        <f>E11+E12</f>
        <v>153657.03999999911</v>
      </c>
      <c r="F10" s="14">
        <f t="shared" ca="1" si="0"/>
        <v>101.01995499879293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7" t="s">
        <v>14</v>
      </c>
      <c r="B11" s="7" t="s">
        <v>15</v>
      </c>
      <c r="C11" s="8">
        <v>11150333.34</v>
      </c>
      <c r="D11" s="22">
        <v>10949516.109999999</v>
      </c>
      <c r="E11" s="8">
        <f>D11-C11</f>
        <v>-200817.23000000045</v>
      </c>
      <c r="F11" s="8">
        <f t="shared" ca="1" si="0"/>
        <v>98.199002452423542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7" t="s">
        <v>16</v>
      </c>
      <c r="B12" s="7" t="s">
        <v>17</v>
      </c>
      <c r="C12" s="8">
        <v>3914747</v>
      </c>
      <c r="D12" s="22">
        <v>4269221.2699999996</v>
      </c>
      <c r="E12" s="8">
        <f>D12-C12</f>
        <v>354474.26999999955</v>
      </c>
      <c r="F12" s="8">
        <f t="shared" ca="1" si="0"/>
        <v>109.0548449235672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6" t="s">
        <v>18</v>
      </c>
      <c r="B13" s="13" t="s">
        <v>19</v>
      </c>
      <c r="C13" s="14">
        <f>C14</f>
        <v>0</v>
      </c>
      <c r="D13" s="21">
        <f>D14</f>
        <v>1660000</v>
      </c>
      <c r="E13" s="14">
        <f>E14</f>
        <v>1660000</v>
      </c>
      <c r="F13" s="14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7" t="s">
        <v>20</v>
      </c>
      <c r="B14" s="7" t="s">
        <v>21</v>
      </c>
      <c r="C14" s="8">
        <v>0</v>
      </c>
      <c r="D14" s="22">
        <v>1660000</v>
      </c>
      <c r="E14" s="8">
        <f>D14-C14</f>
        <v>1660000</v>
      </c>
      <c r="F14" s="8" t="str">
        <f t="shared" ca="1" si="0"/>
        <v/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6" t="s">
        <v>22</v>
      </c>
      <c r="B15" s="13" t="s">
        <v>23</v>
      </c>
      <c r="C15" s="14">
        <f>C16</f>
        <v>23601535.739999998</v>
      </c>
      <c r="D15" s="21">
        <f>D16</f>
        <v>24830759.170000002</v>
      </c>
      <c r="E15" s="14">
        <f>E16</f>
        <v>1229223.4300000034</v>
      </c>
      <c r="F15" s="14">
        <f t="shared" ca="1" si="0"/>
        <v>105.20823493666434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7" t="s">
        <v>24</v>
      </c>
      <c r="B16" s="7" t="s">
        <v>25</v>
      </c>
      <c r="C16" s="8">
        <v>23601535.739999998</v>
      </c>
      <c r="D16" s="22">
        <v>24830759.170000002</v>
      </c>
      <c r="E16" s="8">
        <f>D16-C16</f>
        <v>1229223.4300000034</v>
      </c>
      <c r="F16" s="8">
        <f t="shared" ca="1" si="0"/>
        <v>105.20823493666434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6" t="s">
        <v>26</v>
      </c>
      <c r="B17" s="13" t="s">
        <v>27</v>
      </c>
      <c r="C17" s="14">
        <f>C18</f>
        <v>19888811.48</v>
      </c>
      <c r="D17" s="21">
        <f>D18</f>
        <v>19346588.140000001</v>
      </c>
      <c r="E17" s="14">
        <f>E18</f>
        <v>-542223.33999999985</v>
      </c>
      <c r="F17" s="14">
        <f t="shared" ca="1" si="0"/>
        <v>97.273726785809927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7" t="s">
        <v>28</v>
      </c>
      <c r="B18" s="7" t="s">
        <v>29</v>
      </c>
      <c r="C18" s="8">
        <v>19888811.48</v>
      </c>
      <c r="D18" s="22">
        <v>19346588.140000001</v>
      </c>
      <c r="E18" s="8">
        <f>D18-C18</f>
        <v>-542223.33999999985</v>
      </c>
      <c r="F18" s="8">
        <f t="shared" ca="1" si="0"/>
        <v>97.273726785809927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6" t="s">
        <v>30</v>
      </c>
      <c r="B19" s="13" t="s">
        <v>31</v>
      </c>
      <c r="C19" s="14">
        <f>C20+C21+C22+C23</f>
        <v>66191351.82</v>
      </c>
      <c r="D19" s="21">
        <f>D20+D21+D22+D23</f>
        <v>44925205.699999996</v>
      </c>
      <c r="E19" s="14">
        <f>E20+E21+E22+E23</f>
        <v>-21266146.120000001</v>
      </c>
      <c r="F19" s="14">
        <f t="shared" ca="1" si="0"/>
        <v>67.871715057533635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7" t="s">
        <v>32</v>
      </c>
      <c r="B20" s="7" t="s">
        <v>33</v>
      </c>
      <c r="C20" s="8">
        <v>14542636.869999999</v>
      </c>
      <c r="D20" s="22">
        <v>3592051.78</v>
      </c>
      <c r="E20" s="8">
        <f>D20-C20</f>
        <v>-10950585.09</v>
      </c>
      <c r="F20" s="8">
        <f t="shared" ca="1" si="0"/>
        <v>24.700140779902455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7" t="s">
        <v>34</v>
      </c>
      <c r="B21" s="7" t="s">
        <v>35</v>
      </c>
      <c r="C21" s="8">
        <v>7628235.8099999996</v>
      </c>
      <c r="D21" s="22">
        <v>4398777.5</v>
      </c>
      <c r="E21" s="8">
        <f t="shared" ref="E21:E23" si="2">D21-C21</f>
        <v>-3229458.3099999996</v>
      </c>
      <c r="F21" s="8">
        <f t="shared" ca="1" si="0"/>
        <v>57.6644142834908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7" t="s">
        <v>36</v>
      </c>
      <c r="B22" s="7" t="s">
        <v>37</v>
      </c>
      <c r="C22" s="8">
        <v>7577426.1399999997</v>
      </c>
      <c r="D22" s="22">
        <v>7423803.1799999997</v>
      </c>
      <c r="E22" s="8">
        <f t="shared" si="2"/>
        <v>-153622.95999999996</v>
      </c>
      <c r="F22" s="8">
        <f t="shared" ca="1" si="0"/>
        <v>97.972623458656372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7" t="s">
        <v>38</v>
      </c>
      <c r="B23" s="7" t="s">
        <v>39</v>
      </c>
      <c r="C23" s="8">
        <v>36443053</v>
      </c>
      <c r="D23" s="22">
        <v>29510573.239999998</v>
      </c>
      <c r="E23" s="8">
        <f t="shared" si="2"/>
        <v>-6932479.7600000016</v>
      </c>
      <c r="F23" s="8">
        <f t="shared" ca="1" si="0"/>
        <v>80.977225590841684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6" t="s">
        <v>40</v>
      </c>
      <c r="B24" s="13" t="s">
        <v>41</v>
      </c>
      <c r="C24" s="14">
        <f>C25+C26+C27</f>
        <v>14047822.85</v>
      </c>
      <c r="D24" s="21">
        <f>D25+D26+D27</f>
        <v>14167061.99</v>
      </c>
      <c r="E24" s="14">
        <f>E25+E26+E27</f>
        <v>119239.13999999978</v>
      </c>
      <c r="F24" s="14">
        <f t="shared" ca="1" si="0"/>
        <v>100.84880868212258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7" t="s">
        <v>42</v>
      </c>
      <c r="B25" s="7" t="s">
        <v>43</v>
      </c>
      <c r="C25" s="8">
        <v>13592269.73</v>
      </c>
      <c r="D25" s="22">
        <v>13995516.49</v>
      </c>
      <c r="E25" s="8">
        <f>D25-C25</f>
        <v>403246.75999999978</v>
      </c>
      <c r="F25" s="8">
        <f t="shared" ca="1" si="0"/>
        <v>102.96673600517197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7" t="s">
        <v>44</v>
      </c>
      <c r="B26" s="7" t="s">
        <v>45</v>
      </c>
      <c r="C26" s="8">
        <v>1000</v>
      </c>
      <c r="D26" s="22">
        <v>0</v>
      </c>
      <c r="E26" s="8">
        <f t="shared" ref="E26:E27" si="3">D26-C26</f>
        <v>-1000</v>
      </c>
      <c r="F26" s="8">
        <f t="shared" ca="1" si="0"/>
        <v>0</v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7" t="s">
        <v>46</v>
      </c>
      <c r="B27" s="7" t="s">
        <v>47</v>
      </c>
      <c r="C27" s="8">
        <v>454553.12</v>
      </c>
      <c r="D27" s="22">
        <v>171545.5</v>
      </c>
      <c r="E27" s="8">
        <f t="shared" si="3"/>
        <v>-283007.62</v>
      </c>
      <c r="F27" s="8">
        <f t="shared" ca="1" si="0"/>
        <v>37.739373563204232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6" t="s">
        <v>48</v>
      </c>
      <c r="B28" s="13" t="s">
        <v>49</v>
      </c>
      <c r="C28" s="14">
        <f>C29</f>
        <v>120894.65</v>
      </c>
      <c r="D28" s="21">
        <v>0</v>
      </c>
      <c r="E28" s="14">
        <f>E29</f>
        <v>-120894.65</v>
      </c>
      <c r="F28" s="14">
        <f t="shared" ca="1" si="0"/>
        <v>0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7" t="s">
        <v>50</v>
      </c>
      <c r="B29" s="7" t="s">
        <v>51</v>
      </c>
      <c r="C29" s="8">
        <v>120894.65</v>
      </c>
      <c r="D29" s="22">
        <v>0</v>
      </c>
      <c r="E29" s="8">
        <f>D29-C29</f>
        <v>-120894.65</v>
      </c>
      <c r="F29" s="8">
        <f t="shared" ca="1" si="0"/>
        <v>0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6" t="s">
        <v>52</v>
      </c>
      <c r="B30" s="13" t="s">
        <v>53</v>
      </c>
      <c r="C30" s="14">
        <f>C31+C32</f>
        <v>17823304.350000001</v>
      </c>
      <c r="D30" s="21">
        <f>D31+D32</f>
        <v>9441379.7799999993</v>
      </c>
      <c r="E30" s="14">
        <f>E31+E32</f>
        <v>-8381924.5700000003</v>
      </c>
      <c r="F30" s="14">
        <f t="shared" ca="1" si="0"/>
        <v>52.972106600423942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7" t="s">
        <v>54</v>
      </c>
      <c r="B31" s="7" t="s">
        <v>55</v>
      </c>
      <c r="C31" s="8">
        <v>17424929</v>
      </c>
      <c r="D31" s="22">
        <v>8926631.5999999996</v>
      </c>
      <c r="E31" s="8">
        <f>D31-C31</f>
        <v>-8498297.4000000004</v>
      </c>
      <c r="F31" s="8">
        <f t="shared" ca="1" si="0"/>
        <v>51.22908449153509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7" t="s">
        <v>56</v>
      </c>
      <c r="B32" s="7" t="s">
        <v>57</v>
      </c>
      <c r="C32" s="8">
        <v>398375.35</v>
      </c>
      <c r="D32" s="22">
        <v>514748.18</v>
      </c>
      <c r="E32" s="8">
        <f>D32-C32</f>
        <v>116372.83000000002</v>
      </c>
      <c r="F32" s="8">
        <f t="shared" ca="1" si="0"/>
        <v>129.2118551009745</v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6" t="s">
        <v>58</v>
      </c>
      <c r="B33" s="13" t="s">
        <v>59</v>
      </c>
      <c r="C33" s="14">
        <f>C34+C35</f>
        <v>2015361.5</v>
      </c>
      <c r="D33" s="21">
        <f>D34+D35</f>
        <v>1420072.5</v>
      </c>
      <c r="E33" s="14">
        <f>E34+E35</f>
        <v>-595289</v>
      </c>
      <c r="F33" s="14">
        <f t="shared" ca="1" si="0"/>
        <v>70.462420761734307</v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7" t="s">
        <v>60</v>
      </c>
      <c r="B34" s="7" t="s">
        <v>61</v>
      </c>
      <c r="C34" s="8">
        <v>1466035.5</v>
      </c>
      <c r="D34" s="22">
        <v>1031172.5</v>
      </c>
      <c r="E34" s="8">
        <f>D34-C34</f>
        <v>-434863</v>
      </c>
      <c r="F34" s="8">
        <f t="shared" ca="1" si="0"/>
        <v>70.337485006331704</v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7" t="s">
        <v>62</v>
      </c>
      <c r="B35" s="7" t="s">
        <v>63</v>
      </c>
      <c r="C35" s="8">
        <v>549326</v>
      </c>
      <c r="D35" s="22">
        <v>388900</v>
      </c>
      <c r="E35" s="8">
        <f>D35-C35</f>
        <v>-160426</v>
      </c>
      <c r="F35" s="8">
        <f t="shared" ca="1" si="0"/>
        <v>70.795848002825281</v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6" t="s">
        <v>64</v>
      </c>
      <c r="B36" s="13" t="s">
        <v>65</v>
      </c>
      <c r="C36" s="14">
        <f>C37</f>
        <v>27999</v>
      </c>
      <c r="D36" s="21">
        <f>D37</f>
        <v>21300</v>
      </c>
      <c r="E36" s="14">
        <f>E37</f>
        <v>-6699</v>
      </c>
      <c r="F36" s="14">
        <f t="shared" ca="1" si="0"/>
        <v>76.074145505196611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7" t="s">
        <v>66</v>
      </c>
      <c r="B37" s="7" t="s">
        <v>67</v>
      </c>
      <c r="C37" s="8">
        <v>27999</v>
      </c>
      <c r="D37" s="22">
        <v>21300</v>
      </c>
      <c r="E37" s="8">
        <f>D37-C37</f>
        <v>-6699</v>
      </c>
      <c r="F37" s="8">
        <f t="shared" ca="1" si="0"/>
        <v>76.074145505196611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6" t="s">
        <v>68</v>
      </c>
      <c r="B38" s="13" t="s">
        <v>69</v>
      </c>
      <c r="C38" s="14">
        <f>C39+C40</f>
        <v>11600495.92</v>
      </c>
      <c r="D38" s="21">
        <f>D39+D40</f>
        <v>10090637.4</v>
      </c>
      <c r="E38" s="14">
        <f>E39+E40</f>
        <v>-1509858.5199999996</v>
      </c>
      <c r="F38" s="14">
        <f t="shared" ca="1" si="0"/>
        <v>86.984534709443693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7" t="s">
        <v>70</v>
      </c>
      <c r="B39" s="7" t="s">
        <v>71</v>
      </c>
      <c r="C39" s="8">
        <v>4495900.75</v>
      </c>
      <c r="D39" s="22">
        <v>4582890.83</v>
      </c>
      <c r="E39" s="8">
        <f>D39-C39</f>
        <v>86990.080000000075</v>
      </c>
      <c r="F39" s="8">
        <f t="shared" ca="1" si="0"/>
        <v>101.93487545293343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7" t="s">
        <v>72</v>
      </c>
      <c r="B40" s="7" t="s">
        <v>73</v>
      </c>
      <c r="C40" s="8">
        <v>7104595.1699999999</v>
      </c>
      <c r="D40" s="22">
        <v>5507746.5700000003</v>
      </c>
      <c r="E40" s="8">
        <f>D40-C40</f>
        <v>-1596848.5999999996</v>
      </c>
      <c r="F40" s="8">
        <f t="shared" ca="1" si="0"/>
        <v>77.523721453646175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6" t="s">
        <v>74</v>
      </c>
      <c r="B41" s="13" t="s">
        <v>75</v>
      </c>
      <c r="C41" s="14">
        <f>C42+C43</f>
        <v>6937759.4800000004</v>
      </c>
      <c r="D41" s="21">
        <f>D42+D43</f>
        <v>7068923.0200000005</v>
      </c>
      <c r="E41" s="14">
        <f>E42+E43</f>
        <v>131163.53999999969</v>
      </c>
      <c r="F41" s="14">
        <f t="shared" ca="1" si="0"/>
        <v>101.89057490935099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7" t="s">
        <v>76</v>
      </c>
      <c r="B42" s="7" t="s">
        <v>77</v>
      </c>
      <c r="C42" s="8">
        <v>568800</v>
      </c>
      <c r="D42" s="22">
        <v>101743.15</v>
      </c>
      <c r="E42" s="8">
        <f>D42-C42</f>
        <v>-467056.85</v>
      </c>
      <c r="F42" s="8">
        <f t="shared" ca="1" si="0"/>
        <v>17.887332981715893</v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7" t="s">
        <v>78</v>
      </c>
      <c r="B43" s="7" t="s">
        <v>79</v>
      </c>
      <c r="C43" s="8">
        <v>6368959.4800000004</v>
      </c>
      <c r="D43" s="22">
        <v>6967179.8700000001</v>
      </c>
      <c r="E43" s="8">
        <f>D43-C43</f>
        <v>598220.38999999966</v>
      </c>
      <c r="F43" s="8">
        <f t="shared" ca="1" si="0"/>
        <v>109.39274919048472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6" t="s">
        <v>80</v>
      </c>
      <c r="B44" s="13" t="s">
        <v>81</v>
      </c>
      <c r="C44" s="14">
        <f>C45+C46+C47+C48</f>
        <v>46217851.07</v>
      </c>
      <c r="D44" s="21">
        <f>D45+D46+D47+D48</f>
        <v>47911499.200000003</v>
      </c>
      <c r="E44" s="14">
        <f>E45+E46+E47+E48</f>
        <v>1693648.1299999978</v>
      </c>
      <c r="F44" s="14">
        <f t="shared" ca="1" si="0"/>
        <v>103.66448913307298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7" t="s">
        <v>82</v>
      </c>
      <c r="B45" s="7" t="s">
        <v>83</v>
      </c>
      <c r="C45" s="8">
        <v>4818.25</v>
      </c>
      <c r="D45" s="22">
        <v>116263.1</v>
      </c>
      <c r="E45" s="8">
        <f>D45-C45</f>
        <v>111444.85</v>
      </c>
      <c r="F45" s="8">
        <f t="shared" ca="1" si="0"/>
        <v>2412.973589996368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7" t="s">
        <v>84</v>
      </c>
      <c r="B46" s="7" t="s">
        <v>85</v>
      </c>
      <c r="C46" s="8">
        <v>543345.94999999995</v>
      </c>
      <c r="D46" s="22">
        <v>517369.3</v>
      </c>
      <c r="E46" s="8">
        <f t="shared" ref="E46:E48" si="4">D46-C46</f>
        <v>-25976.649999999965</v>
      </c>
      <c r="F46" s="8">
        <f t="shared" ca="1" si="0"/>
        <v>95.219132488242536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7" t="s">
        <v>86</v>
      </c>
      <c r="B47" s="7" t="s">
        <v>87</v>
      </c>
      <c r="C47" s="8">
        <v>31718382.870000001</v>
      </c>
      <c r="D47" s="22">
        <v>33158960.989999998</v>
      </c>
      <c r="E47" s="8">
        <f t="shared" si="4"/>
        <v>1440578.1199999973</v>
      </c>
      <c r="F47" s="8">
        <f t="shared" ca="1" si="0"/>
        <v>104.54177669115197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7" t="s">
        <v>88</v>
      </c>
      <c r="B48" s="7" t="s">
        <v>89</v>
      </c>
      <c r="C48" s="8">
        <v>13951304</v>
      </c>
      <c r="D48" s="22">
        <v>14118905.810000001</v>
      </c>
      <c r="E48" s="8">
        <f t="shared" si="4"/>
        <v>167601.81000000052</v>
      </c>
      <c r="F48" s="8">
        <f t="shared" ca="1" si="0"/>
        <v>101.20133436989116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6" t="s">
        <v>90</v>
      </c>
      <c r="B49" s="13" t="s">
        <v>91</v>
      </c>
      <c r="C49" s="14">
        <f>C50</f>
        <v>7351746.5599999996</v>
      </c>
      <c r="D49" s="21">
        <f>D50</f>
        <v>5714981.5300000003</v>
      </c>
      <c r="E49" s="14">
        <f>E50</f>
        <v>-1636765.0299999993</v>
      </c>
      <c r="F49" s="14">
        <f t="shared" ca="1" si="0"/>
        <v>77.736378469499371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7" t="s">
        <v>92</v>
      </c>
      <c r="B50" s="7" t="s">
        <v>93</v>
      </c>
      <c r="C50" s="8">
        <v>7351746.5599999996</v>
      </c>
      <c r="D50" s="22">
        <v>5714981.5300000003</v>
      </c>
      <c r="E50" s="8">
        <f>D50-C50</f>
        <v>-1636765.0299999993</v>
      </c>
      <c r="F50" s="8">
        <f t="shared" ca="1" si="0"/>
        <v>77.736378469499371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8" t="s">
        <v>94</v>
      </c>
      <c r="B51" s="9"/>
      <c r="C51" s="23">
        <f>C6+C10+C13+C15+C17+C19+C24+C28+C30+C33+C36+C38+C41+C44+C49</f>
        <v>395208597.43000007</v>
      </c>
      <c r="D51" s="23">
        <f>D6+D10+D13+D15+D17+D19+D24+D28+D30+D33+D36+D38+D41+D44+D49</f>
        <v>372923078.55999988</v>
      </c>
      <c r="E51" s="10">
        <f>E6+E10+E13+E15+E17+E19+E24+E28+E30+E33+E36+E38+E41+E44+E49</f>
        <v>-22285518.869999982</v>
      </c>
      <c r="F51" s="10">
        <f t="shared" ca="1" si="0"/>
        <v>94.361074375678925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9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0"/>
      <c r="B53" s="30"/>
      <c r="C53" s="31"/>
      <c r="H53" s="12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2018-06-22T09:28:39Z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