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E50" i="1" l="1"/>
  <c r="E49" i="1" s="1"/>
  <c r="C49" i="1"/>
  <c r="E46" i="1"/>
  <c r="E47" i="1"/>
  <c r="E48" i="1"/>
  <c r="E45" i="1"/>
  <c r="E44" i="1" s="1"/>
  <c r="C44" i="1"/>
  <c r="E43" i="1"/>
  <c r="E42" i="1"/>
  <c r="E41" i="1" s="1"/>
  <c r="C41" i="1"/>
  <c r="C38" i="1"/>
  <c r="E40" i="1"/>
  <c r="E39" i="1"/>
  <c r="E38" i="1" s="1"/>
  <c r="C36" i="1"/>
  <c r="E37" i="1"/>
  <c r="E36" i="1" s="1"/>
  <c r="E35" i="1"/>
  <c r="E33" i="1" s="1"/>
  <c r="E34" i="1"/>
  <c r="C33" i="1"/>
  <c r="E32" i="1"/>
  <c r="E31" i="1"/>
  <c r="E30" i="1" s="1"/>
  <c r="C30" i="1"/>
  <c r="E28" i="1"/>
  <c r="E29" i="1"/>
  <c r="C28" i="1"/>
  <c r="E26" i="1"/>
  <c r="E27" i="1"/>
  <c r="E25" i="1"/>
  <c r="C24" i="1"/>
  <c r="E21" i="1"/>
  <c r="E22" i="1"/>
  <c r="E23" i="1"/>
  <c r="E20" i="1"/>
  <c r="C19" i="1"/>
  <c r="C17" i="1"/>
  <c r="E18" i="1"/>
  <c r="E17" i="1" s="1"/>
  <c r="C15" i="1"/>
  <c r="E16" i="1"/>
  <c r="E15" i="1" s="1"/>
  <c r="E13" i="1"/>
  <c r="E14" i="1"/>
  <c r="C13" i="1"/>
  <c r="E12" i="1"/>
  <c r="E11" i="1"/>
  <c r="C10" i="1"/>
  <c r="E8" i="1"/>
  <c r="E6" i="1" s="1"/>
  <c r="E9" i="1"/>
  <c r="E7" i="1"/>
  <c r="C6" i="1"/>
  <c r="F50" i="1"/>
  <c r="F40" i="1"/>
  <c r="F9" i="1"/>
  <c r="F31" i="1"/>
  <c r="F48" i="1"/>
  <c r="F17" i="1"/>
  <c r="F35" i="1"/>
  <c r="F39" i="1"/>
  <c r="F47" i="1"/>
  <c r="F20" i="1"/>
  <c r="F38" i="1"/>
  <c r="F10" i="1"/>
  <c r="F45" i="1"/>
  <c r="F30" i="1"/>
  <c r="F18" i="1"/>
  <c r="F7" i="1"/>
  <c r="F41" i="1"/>
  <c r="F6" i="1"/>
  <c r="F33" i="1"/>
  <c r="F26" i="1"/>
  <c r="F25" i="1"/>
  <c r="F49" i="1"/>
  <c r="F12" i="1"/>
  <c r="F23" i="1"/>
  <c r="F43" i="1"/>
  <c r="F13" i="1"/>
  <c r="F46" i="1"/>
  <c r="F29" i="1"/>
  <c r="F36" i="1"/>
  <c r="F28" i="1"/>
  <c r="F34" i="1"/>
  <c r="F42" i="1"/>
  <c r="F37" i="1"/>
  <c r="F24" i="1"/>
  <c r="F44" i="1"/>
  <c r="F16" i="1"/>
  <c r="F8" i="1"/>
  <c r="F27" i="1"/>
  <c r="F22" i="1"/>
  <c r="F14" i="1"/>
  <c r="F32" i="1"/>
  <c r="F19" i="1"/>
  <c r="F21" i="1"/>
  <c r="F11" i="1"/>
  <c r="F15" i="1"/>
  <c r="E24" i="1" l="1"/>
  <c r="E19" i="1"/>
  <c r="E51" i="1" s="1"/>
  <c r="C51" i="1"/>
  <c r="E10" i="1"/>
  <c r="F51" i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<sst xmlns="http://schemas.openxmlformats.org/spreadsheetml/2006/main" count="99" uniqueCount="99">
  <si>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</si>
  <si>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</si>
  <si>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</si>
  <si>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</si>
  <si>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</si>
  <si>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</si>
  <si>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</si>
  <si>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</si>
  <si>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</si>
  <si>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</si>
  <si>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</si>
  <si>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</si>
  <si>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</si>
  <si>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</si>
  <si>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</si>
  <si>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</si>
  <si>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</si>
  <si>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</si>
  <si>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</si>
  <si>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</si>
  <si>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</si>
  <si>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</si>
  <si>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</si>
  <si>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</si>
  <si>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</si>
  <si>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</si>
  <si>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</si>
  <si>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</si>
  <si>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</si>
  <si>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</si>
  <si>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</si>
  <si>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</si>
  <si>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</si>
  <si>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</si>
  <si>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</si>
  <si>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</si>
  <si>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</si>
  <si>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</si>
  <si>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</si>
  <si>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</si>
  <si>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</si>
  <si>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</si>
  <si>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</si>
  <si>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</si>
  <si>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</si>
  <si>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</si>
  <si>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</si>
  <si>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</si>
  <si>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</si>
  <si>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</si>
  <si>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</si>
  <si>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</si>
  <si>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</si>
  <si>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</si>
  <si>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</si>
  <si>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</si>
  <si>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</si>
  <si>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</si>
  <si>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</si>
  <si>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</si>
  <si>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</si>
  <si>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</si>
  <si>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</si>
  <si>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</si>
  <si>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</si>
  <si>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</si>
  <si>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</si>
  <si>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</si>
  <si>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</si>
  <si>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</si>
  <si>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</si>
  <si>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</si>
  <si>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</si>
  <si>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</si>
  <si>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</si>
  <si>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</si>
  <si>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</si>
  <si>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</si>
  <si>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</si>
  <si>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</si>
  <si>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</si>
  <si>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</si>
  <si>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</si>
  <si>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</si>
  <si>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</si>
  <si>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</si>
  <si>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</si>
  <si>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</si>
  <si>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</si>
  <si>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</si>
  <si>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</si>
  <si>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</si>
  <si>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</si>
  <si>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</si>
  <si>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</si>
  <si>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         (стр.4- стр.3)</t>
  </si>
  <si>
    <t xml:space="preserve">Сравнительный анализ исполнения местного бюджета ЗАТО Видяево года в разрезе муниципальных программ 3 квартал 2017/2016 годов
</t>
  </si>
  <si>
    <t>Исполнено за 3 квартал 2017 года</t>
  </si>
  <si>
    <t>Исполнено за 3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</si>
</sst>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topLeftCell="A43" workbookViewId="0">
      <selection activeCell="M3" sqref="M3"/>
    </sheetView>
  </sheetViews>
  <sheetFormatPr defaultRowHeight="15" outlineLevelRow="1" x14ac:dyDescent="0.25"/>
  <cols>
    <col min="1" max="1" width="15.140625" style="20" customWidth="1"/>
    <col min="2" max="2" width="50.7109375" style="1" customWidth="1"/>
    <col min="3" max="3" width="16.7109375" style="1" customWidth="1"/>
    <col min="4" max="4" width="19.28515625" style="1" customWidth="1"/>
    <col min="5" max="5" width="15.42578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21" t="s">
        <v>96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23" t="s">
        <v>0</v>
      </c>
      <c r="B2" s="24"/>
      <c r="C2" s="24"/>
      <c r="D2" s="24"/>
      <c r="E2" s="24"/>
      <c r="F2" s="24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29" t="s">
        <v>1</v>
      </c>
      <c r="B3" s="25" t="s">
        <v>2</v>
      </c>
      <c r="C3" s="25" t="s">
        <v>98</v>
      </c>
      <c r="D3" s="25" t="s">
        <v>97</v>
      </c>
      <c r="E3" s="25" t="s">
        <v>95</v>
      </c>
      <c r="F3" s="25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30"/>
      <c r="B4" s="26"/>
      <c r="C4" s="26"/>
      <c r="D4" s="26"/>
      <c r="E4" s="26"/>
      <c r="F4" s="26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6" t="s">
        <v>4</v>
      </c>
      <c r="B6" s="13" t="s">
        <v>5</v>
      </c>
      <c r="C6" s="14">
        <f>C7+C8+C9</f>
        <v>117228716.78</v>
      </c>
      <c r="D6" s="31">
        <v>121296709.15000001</v>
      </c>
      <c r="E6" s="14">
        <f>E7+E8+E9</f>
        <v>4067992.3699999931</v>
      </c>
      <c r="F6" s="14">
        <f t="shared" ref="F6:F51" ca="1" si="0">IF(INDIRECT("R[0]C[-3]", FALSE)&lt;&gt;0,INDIRECT("R[0]C[-2]", FALSE)*100/INDIRECT("R[0]C[-3]", FALSE),"")</f>
        <v>103.47013298595965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7" t="s">
        <v>6</v>
      </c>
      <c r="B7" s="7" t="s">
        <v>7</v>
      </c>
      <c r="C7" s="8">
        <v>110099509.84</v>
      </c>
      <c r="D7" s="32">
        <v>113662069.8</v>
      </c>
      <c r="E7" s="8">
        <f>D7-C7</f>
        <v>3562559.9599999934</v>
      </c>
      <c r="F7" s="8">
        <f t="shared" ca="1" si="0"/>
        <v>103.23576368793759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7" t="s">
        <v>8</v>
      </c>
      <c r="B8" s="7" t="s">
        <v>9</v>
      </c>
      <c r="C8" s="8">
        <v>966759.37</v>
      </c>
      <c r="D8" s="32">
        <v>876102.27</v>
      </c>
      <c r="E8" s="8">
        <f t="shared" ref="E8:E9" si="1">D8-C8</f>
        <v>-90657.099999999977</v>
      </c>
      <c r="F8" s="8">
        <f t="shared" ca="1" si="0"/>
        <v>90.622578605056603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7" t="s">
        <v>10</v>
      </c>
      <c r="B9" s="7" t="s">
        <v>11</v>
      </c>
      <c r="C9" s="8">
        <v>6162447.5700000003</v>
      </c>
      <c r="D9" s="32">
        <v>6758537.0800000001</v>
      </c>
      <c r="E9" s="8">
        <f t="shared" si="1"/>
        <v>596089.50999999978</v>
      </c>
      <c r="F9" s="8">
        <f t="shared" ca="1" si="0"/>
        <v>109.67293438571194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6" t="s">
        <v>12</v>
      </c>
      <c r="B10" s="13" t="s">
        <v>13</v>
      </c>
      <c r="C10" s="14">
        <f>C11+C12</f>
        <v>11612338.789999999</v>
      </c>
      <c r="D10" s="31">
        <v>12543783.640000001</v>
      </c>
      <c r="E10" s="14">
        <f>E11+E12</f>
        <v>931444.85000000102</v>
      </c>
      <c r="F10" s="14">
        <f t="shared" ca="1" si="0"/>
        <v>108.0211649594836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7" t="s">
        <v>14</v>
      </c>
      <c r="B11" s="7" t="s">
        <v>15</v>
      </c>
      <c r="C11" s="8">
        <v>8700915.5399999991</v>
      </c>
      <c r="D11" s="32">
        <v>9231659.7400000002</v>
      </c>
      <c r="E11" s="8">
        <f>D11-C11</f>
        <v>530744.20000000112</v>
      </c>
      <c r="F11" s="8">
        <f t="shared" ca="1" si="0"/>
        <v>106.09986612971997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7" t="s">
        <v>16</v>
      </c>
      <c r="B12" s="7" t="s">
        <v>17</v>
      </c>
      <c r="C12" s="8">
        <v>2911423.25</v>
      </c>
      <c r="D12" s="32">
        <v>3312123.9</v>
      </c>
      <c r="E12" s="8">
        <f>D12-C12</f>
        <v>400700.64999999991</v>
      </c>
      <c r="F12" s="8">
        <f t="shared" ca="1" si="0"/>
        <v>113.76305042559511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16" t="s">
        <v>18</v>
      </c>
      <c r="B13" s="13" t="s">
        <v>19</v>
      </c>
      <c r="C13" s="14">
        <f>C14</f>
        <v>0</v>
      </c>
      <c r="D13" s="31">
        <v>0</v>
      </c>
      <c r="E13" s="14">
        <f>E14</f>
        <v>0</v>
      </c>
      <c r="F13" s="14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17" t="s">
        <v>20</v>
      </c>
      <c r="B14" s="7" t="s">
        <v>21</v>
      </c>
      <c r="C14" s="8">
        <v>0</v>
      </c>
      <c r="D14" s="32">
        <v>0</v>
      </c>
      <c r="E14" s="8">
        <f>D14-C14</f>
        <v>0</v>
      </c>
      <c r="F14" s="8" t="str">
        <f t="shared" ca="1" si="0"/>
        <v/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16" t="s">
        <v>22</v>
      </c>
      <c r="B15" s="13" t="s">
        <v>23</v>
      </c>
      <c r="C15" s="14">
        <f>C16</f>
        <v>18719350</v>
      </c>
      <c r="D15" s="31">
        <v>20115928.989999998</v>
      </c>
      <c r="E15" s="14">
        <f>E16</f>
        <v>1396578.9899999984</v>
      </c>
      <c r="F15" s="14">
        <f t="shared" ca="1" si="0"/>
        <v>107.46061690176207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17" t="s">
        <v>24</v>
      </c>
      <c r="B16" s="7" t="s">
        <v>25</v>
      </c>
      <c r="C16" s="8">
        <v>18719350</v>
      </c>
      <c r="D16" s="32">
        <v>20115928.989999998</v>
      </c>
      <c r="E16" s="8">
        <f>D16-C16</f>
        <v>1396578.9899999984</v>
      </c>
      <c r="F16" s="8">
        <f t="shared" ca="1" si="0"/>
        <v>107.46061690176207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6" t="s">
        <v>26</v>
      </c>
      <c r="B17" s="13" t="s">
        <v>27</v>
      </c>
      <c r="C17" s="14">
        <f>C18</f>
        <v>15863910</v>
      </c>
      <c r="D17" s="31">
        <v>13804849.27</v>
      </c>
      <c r="E17" s="14">
        <f>E18</f>
        <v>-2059060.7300000004</v>
      </c>
      <c r="F17" s="14">
        <f t="shared" ca="1" si="0"/>
        <v>87.020471434848034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17" t="s">
        <v>28</v>
      </c>
      <c r="B18" s="7" t="s">
        <v>29</v>
      </c>
      <c r="C18" s="8">
        <v>15863910</v>
      </c>
      <c r="D18" s="32">
        <v>13804849.27</v>
      </c>
      <c r="E18" s="8">
        <f>D18-C18</f>
        <v>-2059060.7300000004</v>
      </c>
      <c r="F18" s="8">
        <f t="shared" ca="1" si="0"/>
        <v>87.020471434848034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16" t="s">
        <v>30</v>
      </c>
      <c r="B19" s="13" t="s">
        <v>31</v>
      </c>
      <c r="C19" s="14">
        <f>C20+C21+C22+C23</f>
        <v>44751668.609999999</v>
      </c>
      <c r="D19" s="31">
        <v>32050072.43</v>
      </c>
      <c r="E19" s="14">
        <f>E20+E21+E22+E23</f>
        <v>-12701596.18</v>
      </c>
      <c r="F19" s="14">
        <f t="shared" ca="1" si="0"/>
        <v>71.617603154216781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7" t="s">
        <v>32</v>
      </c>
      <c r="B20" s="7" t="s">
        <v>33</v>
      </c>
      <c r="C20" s="8">
        <v>4046133.71</v>
      </c>
      <c r="D20" s="32">
        <v>2598924.09</v>
      </c>
      <c r="E20" s="8">
        <f>D20-C20</f>
        <v>-1447209.62</v>
      </c>
      <c r="F20" s="8">
        <f t="shared" ca="1" si="0"/>
        <v>64.232283860930536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7" t="s">
        <v>34</v>
      </c>
      <c r="B21" s="7" t="s">
        <v>35</v>
      </c>
      <c r="C21" s="8">
        <v>5581385.8899999997</v>
      </c>
      <c r="D21" s="32">
        <v>2633651.46</v>
      </c>
      <c r="E21" s="8">
        <f t="shared" ref="E21:E23" si="2">D21-C21</f>
        <v>-2947734.4299999997</v>
      </c>
      <c r="F21" s="8">
        <f t="shared" ca="1" si="0"/>
        <v>47.18633529207564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7" t="s">
        <v>36</v>
      </c>
      <c r="B22" s="7" t="s">
        <v>37</v>
      </c>
      <c r="C22" s="8">
        <v>3034149.01</v>
      </c>
      <c r="D22" s="32">
        <v>5604842.0899999999</v>
      </c>
      <c r="E22" s="8">
        <f t="shared" si="2"/>
        <v>2570693.08</v>
      </c>
      <c r="F22" s="8">
        <f t="shared" ca="1" si="0"/>
        <v>184.72534050000399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17" t="s">
        <v>38</v>
      </c>
      <c r="B23" s="7" t="s">
        <v>39</v>
      </c>
      <c r="C23" s="8">
        <v>32090000</v>
      </c>
      <c r="D23" s="32">
        <v>21212654.789999999</v>
      </c>
      <c r="E23" s="8">
        <f t="shared" si="2"/>
        <v>-10877345.210000001</v>
      </c>
      <c r="F23" s="8">
        <f t="shared" ca="1" si="0"/>
        <v>66.103629760049856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16" t="s">
        <v>40</v>
      </c>
      <c r="B24" s="13" t="s">
        <v>41</v>
      </c>
      <c r="C24" s="14">
        <f>C25+C26+C27</f>
        <v>9393101.7799999993</v>
      </c>
      <c r="D24" s="31">
        <v>9802392.4600000009</v>
      </c>
      <c r="E24" s="14">
        <f>E25+E26+E27</f>
        <v>409290.68000000028</v>
      </c>
      <c r="F24" s="14">
        <f t="shared" ca="1" si="0"/>
        <v>104.35735382822608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17" t="s">
        <v>42</v>
      </c>
      <c r="B25" s="7" t="s">
        <v>43</v>
      </c>
      <c r="C25" s="8">
        <v>9224686.9399999995</v>
      </c>
      <c r="D25" s="32">
        <v>9673774.2599999998</v>
      </c>
      <c r="E25" s="8">
        <f>D25-C25</f>
        <v>449087.3200000003</v>
      </c>
      <c r="F25" s="8">
        <f t="shared" ca="1" si="0"/>
        <v>104.86832044188591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17" t="s">
        <v>44</v>
      </c>
      <c r="B26" s="7" t="s">
        <v>45</v>
      </c>
      <c r="C26" s="8">
        <v>0</v>
      </c>
      <c r="D26" s="32">
        <v>0</v>
      </c>
      <c r="E26" s="8">
        <f t="shared" ref="E26:E27" si="3">D26-C26</f>
        <v>0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17" t="s">
        <v>46</v>
      </c>
      <c r="B27" s="7" t="s">
        <v>47</v>
      </c>
      <c r="C27" s="8">
        <v>168414.84</v>
      </c>
      <c r="D27" s="32">
        <v>128618.2</v>
      </c>
      <c r="E27" s="8">
        <f t="shared" si="3"/>
        <v>-39796.639999999999</v>
      </c>
      <c r="F27" s="8">
        <f t="shared" ca="1" si="0"/>
        <v>76.369873343702963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16" t="s">
        <v>48</v>
      </c>
      <c r="B28" s="13" t="s">
        <v>49</v>
      </c>
      <c r="C28" s="14">
        <f>C29</f>
        <v>0</v>
      </c>
      <c r="D28" s="31">
        <v>0</v>
      </c>
      <c r="E28" s="14">
        <f>E29</f>
        <v>0</v>
      </c>
      <c r="F28" s="14" t="str">
        <f t="shared" ca="1" si="0"/>
        <v/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7" t="s">
        <v>50</v>
      </c>
      <c r="B29" s="7" t="s">
        <v>51</v>
      </c>
      <c r="C29" s="8">
        <v>0</v>
      </c>
      <c r="D29" s="32">
        <v>0</v>
      </c>
      <c r="E29" s="8">
        <f>D29-C29</f>
        <v>0</v>
      </c>
      <c r="F29" s="8" t="str">
        <f t="shared" ca="1" si="0"/>
        <v/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6" t="s">
        <v>52</v>
      </c>
      <c r="B30" s="13" t="s">
        <v>53</v>
      </c>
      <c r="C30" s="14">
        <f>C31+C32</f>
        <v>15480189.35</v>
      </c>
      <c r="D30" s="31">
        <v>5953201</v>
      </c>
      <c r="E30" s="14">
        <f>E31+E32</f>
        <v>-9526988.3499999996</v>
      </c>
      <c r="F30" s="14">
        <f t="shared" ca="1" si="0"/>
        <v>38.456900399606546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17" t="s">
        <v>54</v>
      </c>
      <c r="B31" s="7" t="s">
        <v>55</v>
      </c>
      <c r="C31" s="8">
        <v>15219514</v>
      </c>
      <c r="D31" s="32">
        <v>5677118.9000000004</v>
      </c>
      <c r="E31" s="8">
        <f>D31-C31</f>
        <v>-9542395.0999999996</v>
      </c>
      <c r="F31" s="8">
        <f t="shared" ca="1" si="0"/>
        <v>37.301578092441062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17" t="s">
        <v>56</v>
      </c>
      <c r="B32" s="7" t="s">
        <v>57</v>
      </c>
      <c r="C32" s="8">
        <v>260675.35</v>
      </c>
      <c r="D32" s="32">
        <v>276082.09999999998</v>
      </c>
      <c r="E32" s="8">
        <f>D32-C32</f>
        <v>15406.749999999971</v>
      </c>
      <c r="F32" s="8">
        <f t="shared" ca="1" si="0"/>
        <v>105.9103210180786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16" t="s">
        <v>58</v>
      </c>
      <c r="B33" s="13" t="s">
        <v>59</v>
      </c>
      <c r="C33" s="14">
        <f>C34+C35</f>
        <v>1410182.5</v>
      </c>
      <c r="D33" s="31">
        <v>1031172.5</v>
      </c>
      <c r="E33" s="14">
        <f>E34+E35</f>
        <v>-379010</v>
      </c>
      <c r="F33" s="14">
        <f t="shared" ca="1" si="0"/>
        <v>73.123336873064304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17" t="s">
        <v>60</v>
      </c>
      <c r="B34" s="7" t="s">
        <v>61</v>
      </c>
      <c r="C34" s="8">
        <v>1060172.5</v>
      </c>
      <c r="D34" s="32">
        <v>1031172.5</v>
      </c>
      <c r="E34" s="8">
        <f>D34-C34</f>
        <v>-29000</v>
      </c>
      <c r="F34" s="8">
        <f t="shared" ca="1" si="0"/>
        <v>97.264596091673766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7" t="s">
        <v>62</v>
      </c>
      <c r="B35" s="7" t="s">
        <v>63</v>
      </c>
      <c r="C35" s="8">
        <v>350010</v>
      </c>
      <c r="D35" s="32">
        <v>0</v>
      </c>
      <c r="E35" s="8">
        <f>D35-C35</f>
        <v>-350010</v>
      </c>
      <c r="F35" s="8">
        <f t="shared" ca="1" si="0"/>
        <v>0</v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16" t="s">
        <v>64</v>
      </c>
      <c r="B36" s="13" t="s">
        <v>65</v>
      </c>
      <c r="C36" s="14">
        <f>C37</f>
        <v>27089</v>
      </c>
      <c r="D36" s="31">
        <v>19562.400000000001</v>
      </c>
      <c r="E36" s="14">
        <f>E37</f>
        <v>-7526.5999999999985</v>
      </c>
      <c r="F36" s="14">
        <f t="shared" ca="1" si="0"/>
        <v>72.215290339252107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17" t="s">
        <v>66</v>
      </c>
      <c r="B37" s="7" t="s">
        <v>67</v>
      </c>
      <c r="C37" s="8">
        <v>27089</v>
      </c>
      <c r="D37" s="32">
        <v>19562.400000000001</v>
      </c>
      <c r="E37" s="8">
        <f>D37-C37</f>
        <v>-7526.5999999999985</v>
      </c>
      <c r="F37" s="8">
        <f t="shared" ca="1" si="0"/>
        <v>72.215290339252107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16" t="s">
        <v>68</v>
      </c>
      <c r="B38" s="13" t="s">
        <v>69</v>
      </c>
      <c r="C38" s="14">
        <f>C39+C40</f>
        <v>8527561.9299999997</v>
      </c>
      <c r="D38" s="31">
        <v>6711264.3600000003</v>
      </c>
      <c r="E38" s="14">
        <f>E39+E40</f>
        <v>-1816297.5699999998</v>
      </c>
      <c r="F38" s="14">
        <f t="shared" ca="1" si="0"/>
        <v>78.700857467710009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17" t="s">
        <v>70</v>
      </c>
      <c r="B39" s="7" t="s">
        <v>71</v>
      </c>
      <c r="C39" s="8">
        <v>3540000</v>
      </c>
      <c r="D39" s="32">
        <v>3002128</v>
      </c>
      <c r="E39" s="8">
        <f>D39-C39</f>
        <v>-537872</v>
      </c>
      <c r="F39" s="8">
        <f t="shared" ca="1" si="0"/>
        <v>84.805875706214692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17" t="s">
        <v>72</v>
      </c>
      <c r="B40" s="7" t="s">
        <v>73</v>
      </c>
      <c r="C40" s="8">
        <v>4987561.93</v>
      </c>
      <c r="D40" s="32">
        <v>3709136.36</v>
      </c>
      <c r="E40" s="8">
        <f>D40-C40</f>
        <v>-1278425.5699999998</v>
      </c>
      <c r="F40" s="8">
        <f t="shared" ca="1" si="0"/>
        <v>74.367725394840363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16" t="s">
        <v>74</v>
      </c>
      <c r="B41" s="13" t="s">
        <v>75</v>
      </c>
      <c r="C41" s="14">
        <f>C42+C43</f>
        <v>4392635.6099999994</v>
      </c>
      <c r="D41" s="31">
        <v>4638511</v>
      </c>
      <c r="E41" s="14">
        <f>E42+E43</f>
        <v>245875.39000000013</v>
      </c>
      <c r="F41" s="14">
        <f t="shared" ca="1" si="0"/>
        <v>105.59744563014186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7" t="s">
        <v>76</v>
      </c>
      <c r="B42" s="7" t="s">
        <v>77</v>
      </c>
      <c r="C42" s="8">
        <v>201000</v>
      </c>
      <c r="D42" s="32">
        <v>0</v>
      </c>
      <c r="E42" s="8">
        <f>D42-C42</f>
        <v>-201000</v>
      </c>
      <c r="F42" s="8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17" t="s">
        <v>78</v>
      </c>
      <c r="B43" s="7" t="s">
        <v>79</v>
      </c>
      <c r="C43" s="8">
        <v>4191635.61</v>
      </c>
      <c r="D43" s="32">
        <v>4638511</v>
      </c>
      <c r="E43" s="8">
        <f>D43-C43</f>
        <v>446875.39000000013</v>
      </c>
      <c r="F43" s="8">
        <f t="shared" ca="1" si="0"/>
        <v>110.66112209119247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16" t="s">
        <v>80</v>
      </c>
      <c r="B44" s="13" t="s">
        <v>81</v>
      </c>
      <c r="C44" s="14">
        <f>C45+C46+C47+C48</f>
        <v>34275484.640000001</v>
      </c>
      <c r="D44" s="31">
        <v>32936238.809999999</v>
      </c>
      <c r="E44" s="14">
        <f>E45+E46+E47+E48</f>
        <v>-1339245.8300000024</v>
      </c>
      <c r="F44" s="14">
        <f t="shared" ca="1" si="0"/>
        <v>96.092700529062455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17" t="s">
        <v>82</v>
      </c>
      <c r="B45" s="7" t="s">
        <v>83</v>
      </c>
      <c r="C45" s="8">
        <v>409.13</v>
      </c>
      <c r="D45" s="32">
        <v>115506.59</v>
      </c>
      <c r="E45" s="8">
        <f>D45-C45</f>
        <v>115097.45999999999</v>
      </c>
      <c r="F45" s="8">
        <f t="shared" ca="1" si="0"/>
        <v>28232.246474225798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17" t="s">
        <v>84</v>
      </c>
      <c r="B46" s="7" t="s">
        <v>85</v>
      </c>
      <c r="C46" s="8">
        <v>242203.16</v>
      </c>
      <c r="D46" s="32">
        <v>150563.18</v>
      </c>
      <c r="E46" s="8">
        <f t="shared" ref="E46:E48" si="4">D46-C46</f>
        <v>-91639.98000000001</v>
      </c>
      <c r="F46" s="8">
        <f t="shared" ca="1" si="0"/>
        <v>62.164003145128248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7" t="s">
        <v>86</v>
      </c>
      <c r="B47" s="7" t="s">
        <v>87</v>
      </c>
      <c r="C47" s="8">
        <v>22355124.350000001</v>
      </c>
      <c r="D47" s="32">
        <v>23248446.59</v>
      </c>
      <c r="E47" s="8">
        <f t="shared" si="4"/>
        <v>893322.23999999836</v>
      </c>
      <c r="F47" s="8">
        <f t="shared" ca="1" si="0"/>
        <v>103.99605131250365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17" t="s">
        <v>88</v>
      </c>
      <c r="B48" s="7" t="s">
        <v>89</v>
      </c>
      <c r="C48" s="8">
        <v>11677748</v>
      </c>
      <c r="D48" s="32">
        <v>9421722.4499999993</v>
      </c>
      <c r="E48" s="8">
        <f t="shared" si="4"/>
        <v>-2256025.5500000007</v>
      </c>
      <c r="F48" s="8">
        <f t="shared" ca="1" si="0"/>
        <v>80.680987892528577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16" t="s">
        <v>90</v>
      </c>
      <c r="B49" s="13" t="s">
        <v>91</v>
      </c>
      <c r="C49" s="14">
        <f>C50</f>
        <v>4731122.8899999997</v>
      </c>
      <c r="D49" s="31">
        <v>4346708.37</v>
      </c>
      <c r="E49" s="14">
        <f>E50</f>
        <v>-384414.51999999955</v>
      </c>
      <c r="F49" s="14">
        <f t="shared" ca="1" si="0"/>
        <v>91.874772037468688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17" t="s">
        <v>92</v>
      </c>
      <c r="B50" s="7" t="s">
        <v>93</v>
      </c>
      <c r="C50" s="8">
        <v>4731122.8899999997</v>
      </c>
      <c r="D50" s="32">
        <v>4346708.37</v>
      </c>
      <c r="E50" s="8">
        <f>D50-C50</f>
        <v>-384414.51999999955</v>
      </c>
      <c r="F50" s="8">
        <f t="shared" ca="1" si="0"/>
        <v>91.874772037468688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8" t="s">
        <v>94</v>
      </c>
      <c r="B51" s="9"/>
      <c r="C51" s="10">
        <f>C6+C10+C13+C15+C17+C19+C24+C28+C30+C33+C36+C38+C41+C44+C49</f>
        <v>286413351.88</v>
      </c>
      <c r="D51" s="33">
        <v>265250394.38</v>
      </c>
      <c r="E51" s="10">
        <f>E6+E10+E13+E15+E17+E19+E24+E28+E30+E33+E36+E38+E41+E44+E49</f>
        <v>-21162957.500000007</v>
      </c>
      <c r="F51" s="10">
        <f t="shared" ca="1" si="0"/>
        <v>92.611043667801226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1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7"/>
      <c r="B53" s="27"/>
      <c r="C53" s="28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2017-10-20T12:22:43Z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