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6 год\рабочие формы\2017\Исполнение бюджета по расходам\"/>
    </mc:Choice>
  </mc:AlternateContent>
  <bookViews>
    <workbookView xWindow="0" yWindow="0" windowWidth="19200" windowHeight="11520"/>
  </bookViews>
  <sheets>
    <sheet name="Документ" sheetId="1" r:id="rId1"/>
  </sheets>
  <definedNames>
    <definedName name="_xlnm._FilterDatabase" localSheetId="0" hidden="1">Документ!$A$6:$N$52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C55" i="1" l="1"/>
  <c r="C53" i="1"/>
  <c r="C7" i="1"/>
  <c r="E11" i="1"/>
  <c r="F12" i="1"/>
  <c r="F13" i="1"/>
  <c r="F11" i="1"/>
  <c r="E32" i="1" l="1"/>
  <c r="E31" i="1" s="1"/>
  <c r="C31" i="1"/>
  <c r="E50" i="1"/>
  <c r="E49" i="1"/>
  <c r="E52" i="1"/>
  <c r="E51" i="1" s="1"/>
  <c r="C48" i="1"/>
  <c r="E46" i="1"/>
  <c r="E47" i="1"/>
  <c r="E45" i="1"/>
  <c r="C44" i="1"/>
  <c r="C42" i="1"/>
  <c r="E43" i="1"/>
  <c r="E42" i="1" s="1"/>
  <c r="E41" i="1"/>
  <c r="E40" i="1"/>
  <c r="C39" i="1"/>
  <c r="E35" i="1"/>
  <c r="E36" i="1"/>
  <c r="E37" i="1"/>
  <c r="E38" i="1"/>
  <c r="E34" i="1"/>
  <c r="C33" i="1"/>
  <c r="E28" i="1"/>
  <c r="E29" i="1"/>
  <c r="E30" i="1"/>
  <c r="E27" i="1"/>
  <c r="C26" i="1"/>
  <c r="E23" i="1"/>
  <c r="E24" i="1"/>
  <c r="E25" i="1"/>
  <c r="E22" i="1"/>
  <c r="C21" i="1"/>
  <c r="E19" i="1"/>
  <c r="E20" i="1"/>
  <c r="E18" i="1"/>
  <c r="C17" i="1"/>
  <c r="C15" i="1"/>
  <c r="E16" i="1"/>
  <c r="E15" i="1" s="1"/>
  <c r="E12" i="1"/>
  <c r="E13" i="1"/>
  <c r="E14" i="1"/>
  <c r="E9" i="1"/>
  <c r="E10" i="1"/>
  <c r="E8" i="1"/>
  <c r="F55" i="1"/>
  <c r="F29" i="1"/>
  <c r="F34" i="1"/>
  <c r="F39" i="1"/>
  <c r="F36" i="1"/>
  <c r="F42" i="1"/>
  <c r="F37" i="1"/>
  <c r="F32" i="1"/>
  <c r="F43" i="1"/>
  <c r="F20" i="1"/>
  <c r="F38" i="1"/>
  <c r="F27" i="1"/>
  <c r="F44" i="1"/>
  <c r="F18" i="1"/>
  <c r="F25" i="1"/>
  <c r="F31" i="1"/>
  <c r="F10" i="1"/>
  <c r="F46" i="1"/>
  <c r="F53" i="1"/>
  <c r="F7" i="1"/>
  <c r="F45" i="1"/>
  <c r="F30" i="1"/>
  <c r="F8" i="1"/>
  <c r="F47" i="1"/>
  <c r="F19" i="1"/>
  <c r="F21" i="1"/>
  <c r="F14" i="1"/>
  <c r="F33" i="1"/>
  <c r="F23" i="1"/>
  <c r="F50" i="1"/>
  <c r="F54" i="1"/>
  <c r="F26" i="1"/>
  <c r="F24" i="1"/>
  <c r="F16" i="1"/>
  <c r="F41" i="1"/>
  <c r="F28" i="1"/>
  <c r="F15" i="1"/>
  <c r="F40" i="1"/>
  <c r="F48" i="1"/>
  <c r="F22" i="1"/>
  <c r="F35" i="1"/>
  <c r="F9" i="1"/>
  <c r="F17" i="1"/>
  <c r="F49" i="1"/>
  <c r="E48" i="1" l="1"/>
  <c r="E39" i="1"/>
  <c r="E7" i="1"/>
  <c r="E33" i="1"/>
  <c r="E21" i="1"/>
  <c r="E44" i="1"/>
  <c r="E26" i="1"/>
  <c r="E17" i="1"/>
  <c r="C51" i="1"/>
  <c r="F52" i="1"/>
  <c r="F51" i="1"/>
</calcChain>
</file>

<file path=xl/sharedStrings.xml><?xml version="1.0" encoding="utf-8"?>
<sst xmlns="http://schemas.openxmlformats.org/spreadsheetml/2006/main" count="105" uniqueCount="105">
  <si>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</si>
  <si>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</si>
  <si>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</si>
  <si>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</si>
  <si>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</si>
  <si>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</si>
  <si>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</si>
  <si>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</si>
  <si>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</si>
  <si>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</si>
  <si>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</si>
  <si>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</si>
  <si>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</si>
  <si>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</si>
  <si>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</si>
  <si>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</si>
  <si>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</si>
  <si>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</si>
  <si>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</si>
  <si>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</si>
  <si>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</si>
  <si>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</si>
  <si>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</si>
  <si>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</si>
  <si>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</si>
  <si>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</si>
  <si>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</si>
  <si>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</si>
  <si>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</si>
  <si>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</si>
  <si>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</si>
  <si>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</si>
  <si>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</si>
  <si>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</si>
  <si>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</si>
  <si>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</si>
  <si>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</si>
  <si>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</si>
  <si>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</si>
  <si>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</si>
  <si>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</si>
  <si>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</si>
  <si>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</si>
  <si>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</si>
  <si>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</si>
  <si>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</si>
  <si>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</si>
  <si>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</si>
  <si>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</si>
  <si>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</si>
  <si>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</si>
  <si>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</si>
  <si>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</si>
  <si>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</si>
  <si>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</si>
  <si>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</si>
  <si>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</si>
  <si>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</si>
  <si>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</si>
  <si>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</si>
  <si>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</si>
  <si>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</si>
  <si>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</si>
  <si>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</si>
  <si>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</si>
  <si>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</si>
  <si>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</si>
  <si>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</si>
  <si>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</si>
  <si>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0804</t>
  </si>
  <si>
    <t xml:space="preserve">  Другие вопросы в области культуры, кинематографии</t>
  </si>
  <si>
    <t>0900</t>
  </si>
  <si>
    <t>ЗДРАВООХРАНЕНИЕ</t>
  </si>
  <si>
    <t>0909</t>
  </si>
  <si>
    <t xml:space="preserve">  Другие вопросы в области здравоохранения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</si>
  <si>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</si>
  <si>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</si>
  <si>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</si>
  <si>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</si>
  <si>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</si>
  <si>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</si>
  <si>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</si>
  <si>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</si>
  <si>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</si>
  <si>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</si>
  <si>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</si>
  <si>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</si>
  <si>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</si>
  <si>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</si>
  <si>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</si>
  <si>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</si>
  <si>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</si>
  <si>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</si>
  <si>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</si>
  <si>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</si>
  <si>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Процент отклонения</t>
  </si>
  <si>
    <t>1300</t>
  </si>
  <si>
    <t>ОБСЛУЖИВАНИЕ ГОСУДАРСТВЕННОГО И МУНИЦИПАЛЬНОГО ДОЛГА</t>
  </si>
  <si>
    <t>1301</t>
  </si>
  <si>
    <t xml:space="preserve">  Обслуживание государственного внутреннего и муниципального долга</t>
  </si>
  <si>
    <t>Исполнено за 3 квартал 2017 года</t>
  </si>
  <si>
    <t>Сравнительный анализ исполнения местного бюджета ЗАТО Видяево года в разрезе разделов и подразделов 3 квартал 2017/2016 годов</t>
  </si>
  <si>
    <t>Исполнено за 3 квартал 2016 года</t>
  </si>
  <si>
    <t xml:space="preserve">   Судебная система</t>
  </si>
  <si>
    <t>0105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</si>
</sst>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4" fontId="1" fillId="2" borderId="2" xfId="11" applyNumberFormat="1" applyProtection="1">
      <alignment horizontal="right" vertical="top" shrinkToFi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49" fontId="5" fillId="0" borderId="2" xfId="10" applyNumberFormat="1" applyFont="1" applyProtection="1">
      <alignment horizontal="left" vertical="top" wrapText="1"/>
    </xf>
    <xf numFmtId="4" fontId="5" fillId="2" borderId="2" xfId="11" applyNumberFormat="1" applyFont="1" applyProtection="1">
      <alignment horizontal="right" vertical="top" shrinkToFit="1"/>
    </xf>
    <xf numFmtId="0" fontId="1" fillId="0" borderId="1" xfId="15" applyNumberFormat="1" applyProtection="1">
      <alignment horizontal="left" wrapText="1"/>
    </xf>
    <xf numFmtId="4" fontId="5" fillId="2" borderId="2" xfId="11" applyFont="1" applyProtection="1">
      <alignment horizontal="right" vertical="top" shrinkToFit="1"/>
    </xf>
    <xf numFmtId="4" fontId="1" fillId="2" borderId="2" xfId="11" applyProtection="1">
      <alignment horizontal="right" vertical="top" shrinkToFit="1"/>
    </xf>
    <xf numFmtId="4" fontId="3" fillId="3" borderId="2" xfId="13" applyProtection="1">
      <alignment horizontal="right" vertical="top" shrinkToFit="1"/>
    </xf>
    <xf numFmtId="49" fontId="5" fillId="0" borderId="2" xfId="10" applyFont="1" applyProtection="1">
      <alignment horizontal="left" vertical="top" wrapText="1"/>
    </xf>
    <xf numFmtId="49" fontId="1" fillId="0" borderId="2" xfId="10" applyProtection="1">
      <alignment horizontal="left" vertical="top" wrapText="1"/>
    </xf>
    <xf numFmtId="49" fontId="5" fillId="0" borderId="2" xfId="10" applyFont="1" applyAlignment="1" applyProtection="1">
      <alignment horizontal="center" vertical="top" wrapText="1"/>
    </xf>
    <xf numFmtId="49" fontId="1" fillId="0" borderId="2" xfId="10" applyAlignment="1" applyProtection="1">
      <alignment horizontal="center" vertical="top" wrapText="1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tabSelected="1" workbookViewId="0">
      <pane ySplit="6" topLeftCell="A31" activePane="bottomLeft" state="frozen"/>
      <selection pane="bottomLeft" activeCell="F43" sqref="F43"/>
    </sheetView>
  </sheetViews>
  <sheetFormatPr defaultRowHeight="15" outlineLevelRow="1" x14ac:dyDescent="0.25"/>
  <cols>
    <col min="1" max="1" width="12.42578125" style="16" customWidth="1"/>
    <col min="2" max="2" width="50.7109375" style="1" customWidth="1"/>
    <col min="3" max="3" width="14.28515625" style="1" customWidth="1"/>
    <col min="4" max="4" width="13.28515625" style="1" customWidth="1"/>
    <col min="5" max="6" width="14.42578125" style="1" customWidth="1"/>
    <col min="7" max="12" width="0.140625" style="1" customWidth="1"/>
    <col min="13" max="13" width="9.140625" style="1" customWidth="1"/>
    <col min="14" max="16384" width="9.140625" style="1"/>
  </cols>
  <sheetData>
    <row r="1" spans="1:14" ht="41.25" customHeight="1" x14ac:dyDescent="0.25">
      <c r="A1" s="28" t="s">
        <v>101</v>
      </c>
      <c r="B1" s="29"/>
      <c r="C1" s="29"/>
      <c r="D1" s="29"/>
      <c r="E1" s="29"/>
      <c r="F1" s="29"/>
      <c r="G1" s="3"/>
      <c r="H1" s="3"/>
      <c r="I1" s="3"/>
      <c r="J1" s="3"/>
      <c r="K1" s="3"/>
      <c r="L1" s="3"/>
      <c r="M1" s="3"/>
    </row>
    <row r="2" spans="1:14" ht="18" customHeight="1" x14ac:dyDescent="0.25">
      <c r="A2" s="30"/>
      <c r="B2" s="31"/>
      <c r="C2" s="31"/>
      <c r="D2" s="31"/>
      <c r="E2" s="31"/>
      <c r="F2" s="31"/>
      <c r="G2" s="3"/>
      <c r="H2" s="3"/>
      <c r="I2" s="3"/>
      <c r="J2" s="3"/>
      <c r="K2" s="3"/>
      <c r="L2" s="3"/>
      <c r="M2" s="3"/>
    </row>
    <row r="3" spans="1:14" ht="12.75" customHeight="1" x14ac:dyDescent="0.25">
      <c r="A3" s="32" t="s">
        <v>0</v>
      </c>
      <c r="B3" s="33"/>
      <c r="C3" s="33"/>
      <c r="D3" s="33"/>
      <c r="E3" s="33"/>
      <c r="F3" s="33"/>
      <c r="G3" s="4"/>
      <c r="H3" s="4"/>
      <c r="I3" s="4"/>
      <c r="J3" s="4"/>
      <c r="K3" s="4"/>
      <c r="L3" s="4"/>
      <c r="M3" s="4"/>
    </row>
    <row r="4" spans="1:14" ht="15.2" customHeight="1" x14ac:dyDescent="0.25">
      <c r="A4" s="38" t="s">
        <v>1</v>
      </c>
      <c r="B4" s="34" t="s">
        <v>2</v>
      </c>
      <c r="C4" s="34" t="s">
        <v>102</v>
      </c>
      <c r="D4" s="34" t="s">
        <v>100</v>
      </c>
      <c r="E4" s="34" t="s">
        <v>94</v>
      </c>
      <c r="F4" s="34" t="s">
        <v>95</v>
      </c>
      <c r="G4" s="5"/>
      <c r="H4" s="2"/>
      <c r="I4" s="2"/>
      <c r="J4" s="2"/>
      <c r="K4" s="2"/>
      <c r="L4" s="2"/>
      <c r="M4" s="2"/>
    </row>
    <row r="5" spans="1:14" ht="54" customHeight="1" x14ac:dyDescent="0.25">
      <c r="A5" s="39"/>
      <c r="B5" s="35"/>
      <c r="C5" s="35"/>
      <c r="D5" s="35"/>
      <c r="E5" s="35"/>
      <c r="F5" s="35"/>
      <c r="G5" s="5"/>
      <c r="H5" s="2"/>
      <c r="I5" s="2"/>
      <c r="J5" s="2"/>
      <c r="K5" s="2"/>
      <c r="L5" s="2"/>
      <c r="M5" s="2"/>
    </row>
    <row r="6" spans="1:14" ht="12.75" customHeight="1" x14ac:dyDescent="0.25">
      <c r="A6" s="12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5"/>
      <c r="H6" s="2"/>
      <c r="I6" s="2"/>
      <c r="J6" s="2"/>
      <c r="K6" s="2"/>
      <c r="L6" s="2"/>
      <c r="M6" s="2"/>
    </row>
    <row r="7" spans="1:14" ht="15" customHeight="1" x14ac:dyDescent="0.25">
      <c r="A7" s="17" t="s">
        <v>3</v>
      </c>
      <c r="B7" s="18" t="s">
        <v>4</v>
      </c>
      <c r="C7" s="19">
        <f>C8+C9+C10+C11+C12+C13+C14</f>
        <v>44288280</v>
      </c>
      <c r="D7" s="21">
        <v>42047216</v>
      </c>
      <c r="E7" s="19">
        <f>E8+E9+E10+E12+E13+E14</f>
        <v>-2237497.9999999967</v>
      </c>
      <c r="F7" s="19">
        <f t="shared" ref="F7:F55" ca="1" si="0">IF(INDIRECT("R[0]C[-3]", FALSE)&lt;&gt;0,INDIRECT("R[0]C[-2]", FALSE)*100/INDIRECT("R[0]C[-3]", FALSE),"")</f>
        <v>94.939826066851097</v>
      </c>
      <c r="G7" s="5"/>
      <c r="H7" s="2"/>
      <c r="I7" s="2"/>
      <c r="J7" s="2"/>
      <c r="K7" s="2"/>
      <c r="L7" s="2"/>
      <c r="M7" s="2"/>
      <c r="N7" s="2"/>
    </row>
    <row r="8" spans="1:14" ht="40.5" customHeight="1" outlineLevel="1" x14ac:dyDescent="0.25">
      <c r="A8" s="13" t="s">
        <v>5</v>
      </c>
      <c r="B8" s="7" t="s">
        <v>6</v>
      </c>
      <c r="C8" s="8">
        <v>1504477.42</v>
      </c>
      <c r="D8" s="22">
        <v>0</v>
      </c>
      <c r="E8" s="8">
        <f>D8-C8</f>
        <v>-1504477.42</v>
      </c>
      <c r="F8" s="8">
        <f t="shared" ca="1" si="0"/>
        <v>0</v>
      </c>
      <c r="G8" s="5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13" t="s">
        <v>7</v>
      </c>
      <c r="B9" s="7" t="s">
        <v>8</v>
      </c>
      <c r="C9" s="8">
        <v>3226645.47</v>
      </c>
      <c r="D9" s="22">
        <v>4346708.37</v>
      </c>
      <c r="E9" s="8">
        <f t="shared" ref="E9:E14" si="1">D9-C9</f>
        <v>1120062.8999999999</v>
      </c>
      <c r="F9" s="8">
        <f t="shared" ca="1" si="0"/>
        <v>134.71292121845664</v>
      </c>
      <c r="G9" s="5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13" t="s">
        <v>9</v>
      </c>
      <c r="B10" s="7" t="s">
        <v>10</v>
      </c>
      <c r="C10" s="8">
        <v>22811229.25</v>
      </c>
      <c r="D10" s="22">
        <v>24257060.170000002</v>
      </c>
      <c r="E10" s="8">
        <f t="shared" si="1"/>
        <v>1445830.9200000018</v>
      </c>
      <c r="F10" s="8">
        <f t="shared" ca="1" si="0"/>
        <v>106.33824203051223</v>
      </c>
      <c r="G10" s="5"/>
      <c r="H10" s="2"/>
      <c r="I10" s="2"/>
      <c r="J10" s="2"/>
      <c r="K10" s="2"/>
      <c r="L10" s="2"/>
      <c r="M10" s="2"/>
      <c r="N10" s="2"/>
    </row>
    <row r="11" spans="1:14" ht="19.5" customHeight="1" outlineLevel="1" x14ac:dyDescent="0.25">
      <c r="A11" s="13" t="s">
        <v>104</v>
      </c>
      <c r="B11" s="7" t="s">
        <v>103</v>
      </c>
      <c r="C11" s="8">
        <v>3566</v>
      </c>
      <c r="D11" s="22">
        <v>0</v>
      </c>
      <c r="E11" s="8">
        <f t="shared" si="1"/>
        <v>-3566</v>
      </c>
      <c r="F11" s="8">
        <f t="shared" ca="1" si="0"/>
        <v>0</v>
      </c>
      <c r="G11" s="5"/>
      <c r="H11" s="2"/>
      <c r="I11" s="2"/>
      <c r="J11" s="2"/>
      <c r="K11" s="2"/>
      <c r="L11" s="2"/>
      <c r="M11" s="2"/>
      <c r="N11" s="2"/>
    </row>
    <row r="12" spans="1:14" ht="15" customHeight="1" outlineLevel="1" x14ac:dyDescent="0.25">
      <c r="A12" s="13" t="s">
        <v>11</v>
      </c>
      <c r="B12" s="7" t="s">
        <v>12</v>
      </c>
      <c r="C12" s="8">
        <v>0</v>
      </c>
      <c r="D12" s="22">
        <v>500000</v>
      </c>
      <c r="E12" s="8">
        <f>D12-C12</f>
        <v>500000</v>
      </c>
      <c r="F12" s="8" t="str">
        <f t="shared" ca="1" si="0"/>
        <v/>
      </c>
      <c r="G12" s="5"/>
      <c r="H12" s="2"/>
      <c r="I12" s="2"/>
      <c r="J12" s="2"/>
      <c r="K12" s="2"/>
      <c r="L12" s="2"/>
      <c r="M12" s="2"/>
      <c r="N12" s="2"/>
    </row>
    <row r="13" spans="1:14" ht="15" customHeight="1" outlineLevel="1" x14ac:dyDescent="0.25">
      <c r="A13" s="13" t="s">
        <v>13</v>
      </c>
      <c r="B13" s="7" t="s">
        <v>14</v>
      </c>
      <c r="C13" s="8">
        <v>0</v>
      </c>
      <c r="D13" s="22">
        <v>0</v>
      </c>
      <c r="E13" s="8">
        <f t="shared" si="1"/>
        <v>0</v>
      </c>
      <c r="F13" s="8" t="str">
        <f t="shared" ca="1" si="0"/>
        <v/>
      </c>
      <c r="G13" s="5"/>
      <c r="H13" s="2"/>
      <c r="I13" s="2"/>
      <c r="J13" s="2"/>
      <c r="K13" s="2"/>
      <c r="L13" s="2"/>
      <c r="M13" s="2"/>
      <c r="N13" s="2"/>
    </row>
    <row r="14" spans="1:14" ht="15" customHeight="1" outlineLevel="1" x14ac:dyDescent="0.25">
      <c r="A14" s="13" t="s">
        <v>15</v>
      </c>
      <c r="B14" s="7" t="s">
        <v>16</v>
      </c>
      <c r="C14" s="8">
        <v>16742361.859999999</v>
      </c>
      <c r="D14" s="22">
        <v>12943447.460000001</v>
      </c>
      <c r="E14" s="8">
        <f t="shared" si="1"/>
        <v>-3798914.3999999985</v>
      </c>
      <c r="F14" s="8">
        <f t="shared" ca="1" si="0"/>
        <v>77.30956700275263</v>
      </c>
      <c r="G14" s="5"/>
      <c r="H14" s="2"/>
      <c r="I14" s="2"/>
      <c r="J14" s="2"/>
      <c r="K14" s="2"/>
      <c r="L14" s="2"/>
      <c r="M14" s="2"/>
      <c r="N14" s="2"/>
    </row>
    <row r="15" spans="1:14" ht="15" customHeight="1" x14ac:dyDescent="0.25">
      <c r="A15" s="17" t="s">
        <v>17</v>
      </c>
      <c r="B15" s="18" t="s">
        <v>18</v>
      </c>
      <c r="C15" s="19">
        <f>C16</f>
        <v>190296.93</v>
      </c>
      <c r="D15" s="21">
        <v>189257.08</v>
      </c>
      <c r="E15" s="19">
        <f>E16</f>
        <v>-1039.8500000000058</v>
      </c>
      <c r="F15" s="19">
        <f t="shared" ca="1" si="0"/>
        <v>99.453564489978902</v>
      </c>
      <c r="G15" s="5"/>
      <c r="H15" s="2"/>
      <c r="I15" s="2"/>
      <c r="J15" s="2"/>
      <c r="K15" s="2"/>
      <c r="L15" s="2"/>
      <c r="M15" s="2"/>
      <c r="N15" s="2"/>
    </row>
    <row r="16" spans="1:14" ht="15" customHeight="1" outlineLevel="1" x14ac:dyDescent="0.25">
      <c r="A16" s="13" t="s">
        <v>19</v>
      </c>
      <c r="B16" s="7" t="s">
        <v>20</v>
      </c>
      <c r="C16" s="8">
        <v>190296.93</v>
      </c>
      <c r="D16" s="22">
        <v>189257.08</v>
      </c>
      <c r="E16" s="8">
        <f>D16-C16</f>
        <v>-1039.8500000000058</v>
      </c>
      <c r="F16" s="8">
        <f t="shared" ca="1" si="0"/>
        <v>99.453564489978902</v>
      </c>
      <c r="G16" s="5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7" t="s">
        <v>21</v>
      </c>
      <c r="B17" s="18" t="s">
        <v>22</v>
      </c>
      <c r="C17" s="19">
        <f>C18+C19+C20</f>
        <v>9877101.0699999984</v>
      </c>
      <c r="D17" s="21">
        <v>10304028.060000001</v>
      </c>
      <c r="E17" s="19">
        <f>E18+E19+E20</f>
        <v>426926.99000000028</v>
      </c>
      <c r="F17" s="19">
        <f t="shared" ca="1" si="0"/>
        <v>104.32239163064473</v>
      </c>
      <c r="G17" s="5"/>
      <c r="H17" s="2"/>
      <c r="I17" s="2"/>
      <c r="J17" s="2"/>
      <c r="K17" s="2"/>
      <c r="L17" s="2"/>
      <c r="M17" s="2"/>
      <c r="N17" s="2"/>
    </row>
    <row r="18" spans="1:14" ht="15" customHeight="1" outlineLevel="1" x14ac:dyDescent="0.25">
      <c r="A18" s="13" t="s">
        <v>23</v>
      </c>
      <c r="B18" s="7" t="s">
        <v>24</v>
      </c>
      <c r="C18" s="8">
        <v>483999.29</v>
      </c>
      <c r="D18" s="22">
        <v>501635.6</v>
      </c>
      <c r="E18" s="8">
        <f>D18-C18</f>
        <v>17636.309999999998</v>
      </c>
      <c r="F18" s="8">
        <f t="shared" ca="1" si="0"/>
        <v>103.64387104782737</v>
      </c>
      <c r="G18" s="5"/>
      <c r="H18" s="2"/>
      <c r="I18" s="2"/>
      <c r="J18" s="2"/>
      <c r="K18" s="2"/>
      <c r="L18" s="2"/>
      <c r="M18" s="2"/>
      <c r="N18" s="2"/>
    </row>
    <row r="19" spans="1:14" ht="40.5" customHeight="1" outlineLevel="1" x14ac:dyDescent="0.25">
      <c r="A19" s="13" t="s">
        <v>25</v>
      </c>
      <c r="B19" s="7" t="s">
        <v>26</v>
      </c>
      <c r="C19" s="8">
        <v>9224686.9399999995</v>
      </c>
      <c r="D19" s="22">
        <v>9673774.2599999998</v>
      </c>
      <c r="E19" s="8">
        <f t="shared" ref="E19:E20" si="2">D19-C19</f>
        <v>449087.3200000003</v>
      </c>
      <c r="F19" s="8">
        <f t="shared" ca="1" si="0"/>
        <v>104.86832044188591</v>
      </c>
      <c r="G19" s="5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13" t="s">
        <v>27</v>
      </c>
      <c r="B20" s="7" t="s">
        <v>28</v>
      </c>
      <c r="C20" s="8">
        <v>168414.84</v>
      </c>
      <c r="D20" s="22">
        <v>128618.2</v>
      </c>
      <c r="E20" s="8">
        <f t="shared" si="2"/>
        <v>-39796.639999999999</v>
      </c>
      <c r="F20" s="8">
        <f t="shared" ca="1" si="0"/>
        <v>76.369873343702963</v>
      </c>
      <c r="G20" s="5"/>
      <c r="H20" s="2"/>
      <c r="I20" s="2"/>
      <c r="J20" s="2"/>
      <c r="K20" s="2"/>
      <c r="L20" s="2"/>
      <c r="M20" s="2"/>
      <c r="N20" s="2"/>
    </row>
    <row r="21" spans="1:14" ht="15" customHeight="1" x14ac:dyDescent="0.25">
      <c r="A21" s="17" t="s">
        <v>29</v>
      </c>
      <c r="B21" s="18" t="s">
        <v>30</v>
      </c>
      <c r="C21" s="19">
        <f>C22+C23+C24+C25</f>
        <v>15465922.380000001</v>
      </c>
      <c r="D21" s="21">
        <v>6028510.5800000001</v>
      </c>
      <c r="E21" s="19">
        <f>E22+E23+E24+E25</f>
        <v>-9437411.8000000007</v>
      </c>
      <c r="F21" s="19">
        <f t="shared" ca="1" si="0"/>
        <v>38.979314856745063</v>
      </c>
      <c r="G21" s="5"/>
      <c r="H21" s="2"/>
      <c r="I21" s="2"/>
      <c r="J21" s="2"/>
      <c r="K21" s="2"/>
      <c r="L21" s="2"/>
      <c r="M21" s="2"/>
      <c r="N21" s="2"/>
    </row>
    <row r="22" spans="1:14" ht="15" customHeight="1" outlineLevel="1" x14ac:dyDescent="0.25">
      <c r="A22" s="13" t="s">
        <v>31</v>
      </c>
      <c r="B22" s="7" t="s">
        <v>32</v>
      </c>
      <c r="C22" s="8">
        <v>12052.4</v>
      </c>
      <c r="D22" s="22">
        <v>73825.48</v>
      </c>
      <c r="E22" s="8">
        <f>D22-C22</f>
        <v>61773.079999999994</v>
      </c>
      <c r="F22" s="8">
        <f t="shared" ca="1" si="0"/>
        <v>612.5375858750125</v>
      </c>
      <c r="G22" s="5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13" t="s">
        <v>33</v>
      </c>
      <c r="B23" s="7" t="s">
        <v>34</v>
      </c>
      <c r="C23" s="8">
        <v>15417889.35</v>
      </c>
      <c r="D23" s="22">
        <v>5810701</v>
      </c>
      <c r="E23" s="8">
        <f t="shared" ref="E23:E25" si="3">D23-C23</f>
        <v>-9607188.3499999996</v>
      </c>
      <c r="F23" s="8">
        <f t="shared" ca="1" si="0"/>
        <v>37.688044505261679</v>
      </c>
      <c r="G23" s="5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13" t="s">
        <v>35</v>
      </c>
      <c r="B24" s="7" t="s">
        <v>36</v>
      </c>
      <c r="C24" s="8">
        <v>8482.5</v>
      </c>
      <c r="D24" s="22">
        <v>8915.11</v>
      </c>
      <c r="E24" s="8">
        <f t="shared" si="3"/>
        <v>432.61000000000058</v>
      </c>
      <c r="F24" s="8">
        <f t="shared" ca="1" si="0"/>
        <v>105.10002947244327</v>
      </c>
      <c r="G24" s="5"/>
      <c r="H24" s="2"/>
      <c r="I24" s="2"/>
      <c r="J24" s="2"/>
      <c r="K24" s="2"/>
      <c r="L24" s="2"/>
      <c r="M24" s="2"/>
      <c r="N24" s="2"/>
    </row>
    <row r="25" spans="1:14" ht="15" customHeight="1" outlineLevel="1" x14ac:dyDescent="0.25">
      <c r="A25" s="13" t="s">
        <v>37</v>
      </c>
      <c r="B25" s="7" t="s">
        <v>38</v>
      </c>
      <c r="C25" s="8">
        <v>27498.13</v>
      </c>
      <c r="D25" s="22">
        <v>135068.99</v>
      </c>
      <c r="E25" s="8">
        <f t="shared" si="3"/>
        <v>107570.85999999999</v>
      </c>
      <c r="F25" s="8">
        <f t="shared" ca="1" si="0"/>
        <v>491.19336478516902</v>
      </c>
      <c r="G25" s="5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17" t="s">
        <v>39</v>
      </c>
      <c r="B26" s="18" t="s">
        <v>40</v>
      </c>
      <c r="C26" s="19">
        <f>C27+C28+C29+C30</f>
        <v>48008898.710000001</v>
      </c>
      <c r="D26" s="21">
        <v>34259051.380000003</v>
      </c>
      <c r="E26" s="19">
        <f>E27+E28+E29+E30</f>
        <v>-13749847.330000002</v>
      </c>
      <c r="F26" s="19">
        <f t="shared" ca="1" si="0"/>
        <v>71.359794330928949</v>
      </c>
      <c r="G26" s="5"/>
      <c r="H26" s="2"/>
      <c r="I26" s="2"/>
      <c r="J26" s="2"/>
      <c r="K26" s="2"/>
      <c r="L26" s="2"/>
      <c r="M26" s="2"/>
      <c r="N26" s="2"/>
    </row>
    <row r="27" spans="1:14" ht="15" customHeight="1" outlineLevel="1" x14ac:dyDescent="0.25">
      <c r="A27" s="13" t="s">
        <v>41</v>
      </c>
      <c r="B27" s="7" t="s">
        <v>42</v>
      </c>
      <c r="C27" s="8">
        <v>2576372.9700000002</v>
      </c>
      <c r="D27" s="22">
        <v>5604842.0899999999</v>
      </c>
      <c r="E27" s="8">
        <f>D27-C27</f>
        <v>3028469.1199999996</v>
      </c>
      <c r="F27" s="8">
        <f t="shared" ca="1" si="0"/>
        <v>217.54777570112449</v>
      </c>
      <c r="G27" s="5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13" t="s">
        <v>43</v>
      </c>
      <c r="B28" s="7" t="s">
        <v>44</v>
      </c>
      <c r="C28" s="8">
        <v>4853919.75</v>
      </c>
      <c r="D28" s="22">
        <v>2598924.09</v>
      </c>
      <c r="E28" s="8">
        <f t="shared" ref="E28:E30" si="4">D28-C28</f>
        <v>-2254995.66</v>
      </c>
      <c r="F28" s="8">
        <f t="shared" ca="1" si="0"/>
        <v>53.542790648732911</v>
      </c>
      <c r="G28" s="5"/>
      <c r="H28" s="2"/>
      <c r="I28" s="2"/>
      <c r="J28" s="2"/>
      <c r="K28" s="2"/>
      <c r="L28" s="2"/>
      <c r="M28" s="2"/>
      <c r="N28" s="2"/>
    </row>
    <row r="29" spans="1:14" ht="15" customHeight="1" outlineLevel="1" x14ac:dyDescent="0.25">
      <c r="A29" s="13" t="s">
        <v>45</v>
      </c>
      <c r="B29" s="7" t="s">
        <v>46</v>
      </c>
      <c r="C29" s="8">
        <v>5569333.4900000002</v>
      </c>
      <c r="D29" s="22">
        <v>2559825.98</v>
      </c>
      <c r="E29" s="8">
        <f t="shared" si="4"/>
        <v>-3009507.5100000002</v>
      </c>
      <c r="F29" s="8">
        <f t="shared" ca="1" si="0"/>
        <v>45.962878405401433</v>
      </c>
      <c r="G29" s="5"/>
      <c r="H29" s="2"/>
      <c r="I29" s="2"/>
      <c r="J29" s="2"/>
      <c r="K29" s="2"/>
      <c r="L29" s="2"/>
      <c r="M29" s="2"/>
      <c r="N29" s="2"/>
    </row>
    <row r="30" spans="1:14" ht="27" customHeight="1" outlineLevel="1" x14ac:dyDescent="0.25">
      <c r="A30" s="13" t="s">
        <v>47</v>
      </c>
      <c r="B30" s="7" t="s">
        <v>48</v>
      </c>
      <c r="C30" s="8">
        <v>35009272.5</v>
      </c>
      <c r="D30" s="22">
        <v>23495459.219999999</v>
      </c>
      <c r="E30" s="8">
        <f t="shared" si="4"/>
        <v>-11513813.280000001</v>
      </c>
      <c r="F30" s="8">
        <f t="shared" ca="1" si="0"/>
        <v>67.112103571989394</v>
      </c>
      <c r="G30" s="5"/>
      <c r="H30" s="2"/>
      <c r="I30" s="2"/>
      <c r="J30" s="2"/>
      <c r="K30" s="2"/>
      <c r="L30" s="2"/>
      <c r="M30" s="2"/>
      <c r="N30" s="2"/>
    </row>
    <row r="31" spans="1:14" ht="15" customHeight="1" x14ac:dyDescent="0.25">
      <c r="A31" s="17" t="s">
        <v>49</v>
      </c>
      <c r="B31" s="18" t="s">
        <v>50</v>
      </c>
      <c r="C31" s="19">
        <f>C32</f>
        <v>0</v>
      </c>
      <c r="D31" s="21">
        <v>0</v>
      </c>
      <c r="E31" s="19">
        <f>E32</f>
        <v>0</v>
      </c>
      <c r="F31" s="19" t="str">
        <f t="shared" ca="1" si="0"/>
        <v/>
      </c>
      <c r="G31" s="5"/>
      <c r="H31" s="2"/>
      <c r="I31" s="2"/>
      <c r="J31" s="2"/>
      <c r="K31" s="2"/>
      <c r="L31" s="2"/>
      <c r="M31" s="2"/>
      <c r="N31" s="2"/>
    </row>
    <row r="32" spans="1:14" ht="15" customHeight="1" outlineLevel="1" x14ac:dyDescent="0.25">
      <c r="A32" s="13" t="s">
        <v>51</v>
      </c>
      <c r="B32" s="7" t="s">
        <v>52</v>
      </c>
      <c r="C32" s="8">
        <v>0</v>
      </c>
      <c r="D32" s="22">
        <v>0</v>
      </c>
      <c r="E32" s="8">
        <f>D32-C32</f>
        <v>0</v>
      </c>
      <c r="F32" s="8" t="str">
        <f t="shared" ca="1" si="0"/>
        <v/>
      </c>
      <c r="G32" s="5"/>
      <c r="H32" s="2"/>
      <c r="I32" s="2"/>
      <c r="J32" s="2"/>
      <c r="K32" s="2"/>
      <c r="L32" s="2"/>
      <c r="M32" s="2"/>
      <c r="N32" s="2"/>
    </row>
    <row r="33" spans="1:14" ht="15" customHeight="1" x14ac:dyDescent="0.25">
      <c r="A33" s="17" t="s">
        <v>53</v>
      </c>
      <c r="B33" s="18" t="s">
        <v>54</v>
      </c>
      <c r="C33" s="19">
        <f>C34+C35+C36+C37+C38</f>
        <v>126542013.78</v>
      </c>
      <c r="D33" s="21">
        <v>129016513</v>
      </c>
      <c r="E33" s="19">
        <f>E34+E35+E36+E37+E38</f>
        <v>2474499.2199999993</v>
      </c>
      <c r="F33" s="19">
        <f t="shared" ca="1" si="0"/>
        <v>101.95547640351452</v>
      </c>
      <c r="G33" s="5"/>
      <c r="H33" s="2"/>
      <c r="I33" s="2"/>
      <c r="J33" s="2"/>
      <c r="K33" s="2"/>
      <c r="L33" s="2"/>
      <c r="M33" s="2"/>
      <c r="N33" s="2"/>
    </row>
    <row r="34" spans="1:14" ht="15" customHeight="1" outlineLevel="1" x14ac:dyDescent="0.25">
      <c r="A34" s="13" t="s">
        <v>55</v>
      </c>
      <c r="B34" s="7" t="s">
        <v>56</v>
      </c>
      <c r="C34" s="8">
        <v>46603410</v>
      </c>
      <c r="D34" s="22">
        <v>48048040.490000002</v>
      </c>
      <c r="E34" s="8">
        <f>D34-C34</f>
        <v>1444630.4900000021</v>
      </c>
      <c r="F34" s="8">
        <f t="shared" ca="1" si="0"/>
        <v>103.09983859550192</v>
      </c>
      <c r="G34" s="5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13" t="s">
        <v>57</v>
      </c>
      <c r="B35" s="7" t="s">
        <v>58</v>
      </c>
      <c r="C35" s="8">
        <v>70705510</v>
      </c>
      <c r="D35" s="22">
        <v>55368413.329999998</v>
      </c>
      <c r="E35" s="8">
        <f t="shared" ref="E35:E38" si="5">D35-C35</f>
        <v>-15337096.670000002</v>
      </c>
      <c r="F35" s="8">
        <f t="shared" ca="1" si="0"/>
        <v>78.308484487276871</v>
      </c>
      <c r="G35" s="5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13" t="s">
        <v>59</v>
      </c>
      <c r="B36" s="7" t="s">
        <v>60</v>
      </c>
      <c r="C36" s="8">
        <v>0</v>
      </c>
      <c r="D36" s="22">
        <v>17357328.109999999</v>
      </c>
      <c r="E36" s="8">
        <f t="shared" si="5"/>
        <v>17357328.109999999</v>
      </c>
      <c r="F36" s="8" t="str">
        <f t="shared" ca="1" si="0"/>
        <v/>
      </c>
      <c r="G36" s="5"/>
      <c r="H36" s="2"/>
      <c r="I36" s="2"/>
      <c r="J36" s="2"/>
      <c r="K36" s="2"/>
      <c r="L36" s="2"/>
      <c r="M36" s="2"/>
      <c r="N36" s="2"/>
    </row>
    <row r="37" spans="1:14" ht="15" customHeight="1" outlineLevel="1" x14ac:dyDescent="0.25">
      <c r="A37" s="13" t="s">
        <v>61</v>
      </c>
      <c r="B37" s="7" t="s">
        <v>62</v>
      </c>
      <c r="C37" s="8">
        <v>879719.37</v>
      </c>
      <c r="D37" s="22">
        <v>775057.27</v>
      </c>
      <c r="E37" s="8">
        <f t="shared" si="5"/>
        <v>-104662.09999999998</v>
      </c>
      <c r="F37" s="8">
        <f t="shared" ca="1" si="0"/>
        <v>88.10278555080582</v>
      </c>
      <c r="G37" s="5"/>
      <c r="H37" s="2"/>
      <c r="I37" s="2"/>
      <c r="J37" s="2"/>
      <c r="K37" s="2"/>
      <c r="L37" s="2"/>
      <c r="M37" s="2"/>
      <c r="N37" s="2"/>
    </row>
    <row r="38" spans="1:14" ht="15" customHeight="1" outlineLevel="1" x14ac:dyDescent="0.25">
      <c r="A38" s="13" t="s">
        <v>63</v>
      </c>
      <c r="B38" s="7" t="s">
        <v>64</v>
      </c>
      <c r="C38" s="8">
        <v>8353374.4100000001</v>
      </c>
      <c r="D38" s="22">
        <v>7467673.7999999998</v>
      </c>
      <c r="E38" s="8">
        <f t="shared" si="5"/>
        <v>-885700.61000000034</v>
      </c>
      <c r="F38" s="8">
        <f t="shared" ca="1" si="0"/>
        <v>89.397091923238719</v>
      </c>
      <c r="G38" s="5"/>
      <c r="H38" s="2"/>
      <c r="I38" s="2"/>
      <c r="J38" s="2"/>
      <c r="K38" s="2"/>
      <c r="L38" s="2"/>
      <c r="M38" s="2"/>
      <c r="N38" s="2"/>
    </row>
    <row r="39" spans="1:14" ht="15" customHeight="1" x14ac:dyDescent="0.25">
      <c r="A39" s="17" t="s">
        <v>65</v>
      </c>
      <c r="B39" s="18" t="s">
        <v>66</v>
      </c>
      <c r="C39" s="19">
        <f>C40+C41</f>
        <v>6045738</v>
      </c>
      <c r="D39" s="21">
        <v>5161533.1399999997</v>
      </c>
      <c r="E39" s="19">
        <f>E40+E41</f>
        <v>-884204.86000000034</v>
      </c>
      <c r="F39" s="19">
        <f t="shared" ca="1" si="0"/>
        <v>85.37474068509087</v>
      </c>
      <c r="G39" s="5"/>
      <c r="H39" s="2"/>
      <c r="I39" s="2"/>
      <c r="J39" s="2"/>
      <c r="K39" s="2"/>
      <c r="L39" s="2"/>
      <c r="M39" s="2"/>
      <c r="N39" s="2"/>
    </row>
    <row r="40" spans="1:14" ht="15" customHeight="1" outlineLevel="1" x14ac:dyDescent="0.25">
      <c r="A40" s="13" t="s">
        <v>67</v>
      </c>
      <c r="B40" s="7" t="s">
        <v>68</v>
      </c>
      <c r="C40" s="8">
        <v>5923738</v>
      </c>
      <c r="D40" s="22">
        <v>5161533.1399999997</v>
      </c>
      <c r="E40" s="8">
        <f>D40-C40</f>
        <v>-762204.86000000034</v>
      </c>
      <c r="F40" s="8">
        <f t="shared" ca="1" si="0"/>
        <v>87.133042345897124</v>
      </c>
      <c r="G40" s="5"/>
      <c r="H40" s="2"/>
      <c r="I40" s="2"/>
      <c r="J40" s="2"/>
      <c r="K40" s="2"/>
      <c r="L40" s="2"/>
      <c r="M40" s="2"/>
      <c r="N40" s="2"/>
    </row>
    <row r="41" spans="1:14" ht="15" customHeight="1" outlineLevel="1" x14ac:dyDescent="0.25">
      <c r="A41" s="13" t="s">
        <v>69</v>
      </c>
      <c r="B41" s="7" t="s">
        <v>70</v>
      </c>
      <c r="C41" s="8">
        <v>122000</v>
      </c>
      <c r="D41" s="22">
        <v>0</v>
      </c>
      <c r="E41" s="8">
        <f>D41-C41</f>
        <v>-122000</v>
      </c>
      <c r="F41" s="8">
        <f t="shared" ca="1" si="0"/>
        <v>0</v>
      </c>
      <c r="G41" s="5"/>
      <c r="H41" s="2"/>
      <c r="I41" s="2"/>
      <c r="J41" s="2"/>
      <c r="K41" s="2"/>
      <c r="L41" s="2"/>
      <c r="M41" s="2"/>
      <c r="N41" s="2"/>
    </row>
    <row r="42" spans="1:14" ht="15" customHeight="1" x14ac:dyDescent="0.25">
      <c r="A42" s="17" t="s">
        <v>71</v>
      </c>
      <c r="B42" s="18" t="s">
        <v>72</v>
      </c>
      <c r="C42" s="19">
        <f>C43</f>
        <v>112632</v>
      </c>
      <c r="D42" s="21">
        <v>60960</v>
      </c>
      <c r="E42" s="19">
        <f>E43</f>
        <v>-51672</v>
      </c>
      <c r="F42" s="19">
        <f t="shared" ca="1" si="0"/>
        <v>54.123162156403154</v>
      </c>
      <c r="G42" s="5"/>
      <c r="H42" s="2"/>
      <c r="I42" s="2"/>
      <c r="J42" s="2"/>
      <c r="K42" s="2"/>
      <c r="L42" s="2"/>
      <c r="M42" s="2"/>
      <c r="N42" s="2"/>
    </row>
    <row r="43" spans="1:14" ht="15" customHeight="1" outlineLevel="1" x14ac:dyDescent="0.25">
      <c r="A43" s="13" t="s">
        <v>73</v>
      </c>
      <c r="B43" s="7" t="s">
        <v>74</v>
      </c>
      <c r="C43" s="8">
        <v>112632</v>
      </c>
      <c r="D43" s="22">
        <v>60960</v>
      </c>
      <c r="E43" s="8">
        <f>D43-C43</f>
        <v>-51672</v>
      </c>
      <c r="F43" s="8">
        <f t="shared" ca="1" si="0"/>
        <v>54.123162156403154</v>
      </c>
      <c r="G43" s="5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17" t="s">
        <v>75</v>
      </c>
      <c r="B44" s="18" t="s">
        <v>76</v>
      </c>
      <c r="C44" s="19">
        <f>C45+C46+C47</f>
        <v>13623119.01</v>
      </c>
      <c r="D44" s="21">
        <v>15065268.15</v>
      </c>
      <c r="E44" s="19">
        <f>E45+E46+E47</f>
        <v>1442149.14</v>
      </c>
      <c r="F44" s="19">
        <f t="shared" ca="1" si="0"/>
        <v>110.58604229282146</v>
      </c>
      <c r="G44" s="5"/>
      <c r="H44" s="2"/>
      <c r="I44" s="2"/>
      <c r="J44" s="2"/>
      <c r="K44" s="2"/>
      <c r="L44" s="2"/>
      <c r="M44" s="2"/>
      <c r="N44" s="2"/>
    </row>
    <row r="45" spans="1:14" ht="15" customHeight="1" outlineLevel="1" x14ac:dyDescent="0.25">
      <c r="A45" s="13" t="s">
        <v>77</v>
      </c>
      <c r="B45" s="7" t="s">
        <v>78</v>
      </c>
      <c r="C45" s="8">
        <v>93633.52</v>
      </c>
      <c r="D45" s="22">
        <v>83873.740000000005</v>
      </c>
      <c r="E45" s="8">
        <f>D45-C45</f>
        <v>-9759.7799999999988</v>
      </c>
      <c r="F45" s="8">
        <f t="shared" ca="1" si="0"/>
        <v>89.576617433585753</v>
      </c>
      <c r="G45" s="5"/>
      <c r="H45" s="2"/>
      <c r="I45" s="2"/>
      <c r="J45" s="2"/>
      <c r="K45" s="2"/>
      <c r="L45" s="2"/>
      <c r="M45" s="2"/>
      <c r="N45" s="2"/>
    </row>
    <row r="46" spans="1:14" ht="15" customHeight="1" outlineLevel="1" x14ac:dyDescent="0.25">
      <c r="A46" s="13" t="s">
        <v>79</v>
      </c>
      <c r="B46" s="7" t="s">
        <v>80</v>
      </c>
      <c r="C46" s="8">
        <v>8467777.6500000004</v>
      </c>
      <c r="D46" s="22">
        <v>9112030.9100000001</v>
      </c>
      <c r="E46" s="8">
        <f t="shared" ref="E46:E47" si="6">D46-C46</f>
        <v>644253.25999999978</v>
      </c>
      <c r="F46" s="8">
        <f t="shared" ca="1" si="0"/>
        <v>107.60829212373095</v>
      </c>
      <c r="G46" s="5"/>
      <c r="H46" s="2"/>
      <c r="I46" s="2"/>
      <c r="J46" s="2"/>
      <c r="K46" s="2"/>
      <c r="L46" s="2"/>
      <c r="M46" s="2"/>
      <c r="N46" s="2"/>
    </row>
    <row r="47" spans="1:14" ht="15" customHeight="1" outlineLevel="1" x14ac:dyDescent="0.25">
      <c r="A47" s="13" t="s">
        <v>81</v>
      </c>
      <c r="B47" s="7" t="s">
        <v>82</v>
      </c>
      <c r="C47" s="8">
        <v>5061707.84</v>
      </c>
      <c r="D47" s="22">
        <v>5869363.5</v>
      </c>
      <c r="E47" s="8">
        <f t="shared" si="6"/>
        <v>807655.66000000015</v>
      </c>
      <c r="F47" s="8">
        <f t="shared" ca="1" si="0"/>
        <v>115.95618881077104</v>
      </c>
      <c r="G47" s="5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17" t="s">
        <v>83</v>
      </c>
      <c r="B48" s="18" t="s">
        <v>84</v>
      </c>
      <c r="C48" s="19">
        <f>C49+C50</f>
        <v>18719350</v>
      </c>
      <c r="D48" s="21">
        <v>20115928.989999998</v>
      </c>
      <c r="E48" s="19">
        <f>E49+E50</f>
        <v>1396578.9899999984</v>
      </c>
      <c r="F48" s="19">
        <f t="shared" ca="1" si="0"/>
        <v>107.46061690176207</v>
      </c>
      <c r="G48" s="5"/>
      <c r="H48" s="2"/>
      <c r="I48" s="2"/>
      <c r="J48" s="2"/>
      <c r="K48" s="2"/>
      <c r="L48" s="2"/>
      <c r="M48" s="2"/>
      <c r="N48" s="2"/>
    </row>
    <row r="49" spans="1:14" ht="15" customHeight="1" outlineLevel="1" x14ac:dyDescent="0.25">
      <c r="A49" s="13" t="s">
        <v>85</v>
      </c>
      <c r="B49" s="7" t="s">
        <v>86</v>
      </c>
      <c r="C49" s="8">
        <v>149350</v>
      </c>
      <c r="D49" s="22">
        <v>102000</v>
      </c>
      <c r="E49" s="8">
        <f>D49-C49</f>
        <v>-47350</v>
      </c>
      <c r="F49" s="8">
        <f t="shared" ca="1" si="0"/>
        <v>68.295949112822228</v>
      </c>
      <c r="G49" s="5"/>
      <c r="H49" s="2"/>
      <c r="I49" s="2"/>
      <c r="J49" s="2"/>
      <c r="K49" s="2"/>
      <c r="L49" s="2"/>
      <c r="M49" s="2"/>
      <c r="N49" s="2"/>
    </row>
    <row r="50" spans="1:14" ht="15" customHeight="1" outlineLevel="1" x14ac:dyDescent="0.25">
      <c r="A50" s="13" t="s">
        <v>87</v>
      </c>
      <c r="B50" s="7" t="s">
        <v>88</v>
      </c>
      <c r="C50" s="8">
        <v>18570000</v>
      </c>
      <c r="D50" s="22">
        <v>20013928.989999998</v>
      </c>
      <c r="E50" s="8">
        <f>D50-C50</f>
        <v>1443928.9899999984</v>
      </c>
      <c r="F50" s="8">
        <f t="shared" ca="1" si="0"/>
        <v>107.77560037695206</v>
      </c>
      <c r="G50" s="5"/>
      <c r="H50" s="2"/>
      <c r="I50" s="2"/>
      <c r="J50" s="2"/>
      <c r="K50" s="2"/>
      <c r="L50" s="2"/>
      <c r="M50" s="2"/>
      <c r="N50" s="2"/>
    </row>
    <row r="51" spans="1:14" ht="15" customHeight="1" x14ac:dyDescent="0.25">
      <c r="A51" s="17" t="s">
        <v>89</v>
      </c>
      <c r="B51" s="18" t="s">
        <v>90</v>
      </c>
      <c r="C51" s="19">
        <f>C52</f>
        <v>3540000</v>
      </c>
      <c r="D51" s="21">
        <v>3002128</v>
      </c>
      <c r="E51" s="19">
        <f>E52</f>
        <v>-537872</v>
      </c>
      <c r="F51" s="19">
        <f t="shared" ca="1" si="0"/>
        <v>84.805875706214692</v>
      </c>
      <c r="G51" s="5"/>
      <c r="H51" s="2"/>
      <c r="I51" s="2"/>
      <c r="J51" s="2"/>
      <c r="K51" s="2"/>
      <c r="L51" s="2"/>
      <c r="M51" s="2"/>
      <c r="N51" s="2"/>
    </row>
    <row r="52" spans="1:14" ht="15" customHeight="1" outlineLevel="1" x14ac:dyDescent="0.25">
      <c r="A52" s="13" t="s">
        <v>91</v>
      </c>
      <c r="B52" s="7" t="s">
        <v>92</v>
      </c>
      <c r="C52" s="8">
        <v>3540000</v>
      </c>
      <c r="D52" s="22">
        <v>3002128</v>
      </c>
      <c r="E52" s="8">
        <f>D52-C52</f>
        <v>-537872</v>
      </c>
      <c r="F52" s="8">
        <f t="shared" ca="1" si="0"/>
        <v>84.805875706214692</v>
      </c>
      <c r="G52" s="5"/>
      <c r="H52" s="2"/>
      <c r="I52" s="2"/>
      <c r="J52" s="2"/>
      <c r="K52" s="2"/>
      <c r="L52" s="2"/>
      <c r="M52" s="2"/>
      <c r="N52" s="2"/>
    </row>
    <row r="53" spans="1:14" ht="12.75" customHeight="1" x14ac:dyDescent="0.25">
      <c r="A53" s="26" t="s">
        <v>96</v>
      </c>
      <c r="B53" s="24" t="s">
        <v>97</v>
      </c>
      <c r="C53" s="21">
        <f>C54</f>
        <v>0</v>
      </c>
      <c r="D53" s="21">
        <v>0</v>
      </c>
      <c r="E53" s="21">
        <v>21373.15</v>
      </c>
      <c r="F53" s="21" t="str">
        <f t="shared" ca="1" si="0"/>
        <v/>
      </c>
      <c r="G53" s="5"/>
      <c r="H53" s="2"/>
      <c r="I53" s="2"/>
      <c r="J53" s="2"/>
      <c r="K53" s="2"/>
      <c r="L53" s="2"/>
      <c r="M53" s="2"/>
    </row>
    <row r="54" spans="1:14" ht="12.75" customHeight="1" x14ac:dyDescent="0.25">
      <c r="A54" s="27" t="s">
        <v>98</v>
      </c>
      <c r="B54" s="25" t="s">
        <v>99</v>
      </c>
      <c r="C54" s="22">
        <v>0</v>
      </c>
      <c r="D54" s="22">
        <v>0</v>
      </c>
      <c r="E54" s="22">
        <v>21373.15</v>
      </c>
      <c r="F54" s="22" t="str">
        <f t="shared" ca="1" si="0"/>
        <v/>
      </c>
      <c r="G54" s="2"/>
      <c r="H54" s="2"/>
      <c r="I54" s="2"/>
      <c r="J54" s="2"/>
      <c r="K54" s="2"/>
      <c r="L54" s="2"/>
      <c r="M54" s="2"/>
    </row>
    <row r="55" spans="1:14" ht="12.75" customHeight="1" x14ac:dyDescent="0.25">
      <c r="A55" s="14" t="s">
        <v>93</v>
      </c>
      <c r="B55" s="9"/>
      <c r="C55" s="23">
        <f>C7+C15+C17+C21+C26+C31+C33+C39+C42+C44+C48+C51+C53</f>
        <v>286413351.88</v>
      </c>
      <c r="D55" s="23">
        <v>265250394.38</v>
      </c>
      <c r="E55" s="23">
        <v>111663682.11</v>
      </c>
      <c r="F55" s="23">
        <f t="shared" ca="1" si="0"/>
        <v>92.611043667801226</v>
      </c>
      <c r="H55" s="20"/>
      <c r="I55" s="2"/>
      <c r="J55" s="2"/>
      <c r="K55" s="2"/>
      <c r="L55" s="2"/>
      <c r="M55" s="2"/>
    </row>
    <row r="56" spans="1:14" ht="12.75" customHeight="1" x14ac:dyDescent="0.25">
      <c r="A56" s="15"/>
      <c r="B56" s="10"/>
      <c r="C56" s="10"/>
      <c r="D56" s="10"/>
      <c r="E56" s="10"/>
      <c r="F56" s="10"/>
      <c r="G56" s="2"/>
      <c r="H56" s="2"/>
      <c r="I56" s="2"/>
      <c r="J56" s="2"/>
      <c r="K56" s="2"/>
      <c r="L56" s="2"/>
      <c r="M56" s="2"/>
    </row>
    <row r="57" spans="1:14" ht="12.75" customHeight="1" x14ac:dyDescent="0.25">
      <c r="A57" s="36"/>
      <c r="B57" s="36"/>
      <c r="C57" s="37"/>
      <c r="H57" s="11"/>
      <c r="I57" s="2"/>
      <c r="J57" s="2"/>
      <c r="K57" s="2"/>
      <c r="L57" s="2"/>
      <c r="M57" s="2"/>
    </row>
  </sheetData>
  <mergeCells count="10">
    <mergeCell ref="A57:C57"/>
    <mergeCell ref="A4:A5"/>
    <mergeCell ref="B4:B5"/>
    <mergeCell ref="C4:C5"/>
    <mergeCell ref="D4:D5"/>
    <mergeCell ref="A1:F1"/>
    <mergeCell ref="A2:F2"/>
    <mergeCell ref="A3:F3"/>
    <mergeCell ref="F4:F5"/>
    <mergeCell ref="E4:E5"/>
  </mergeCells>
  <pageMargins left="0.98402780000000001" right="0.59027779999999996" top="0.59027779999999996" bottom="0.59027779999999996" header="0.39374999999999999" footer="0.39374999999999999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cp:lastPrinted>2017-09-27T08:56:05Z</cp:lastPrinted>
  <dcterms:created xsi:type="dcterms:W3CDTF">2017-09-27T06:36:13Z</dcterms:created>
  <dcterms:modified xsi:type="dcterms:W3CDTF">2017-10-27T13:31:04Z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