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275" firstSheet="1" activeTab="3"/>
  </bookViews>
  <sheets>
    <sheet name="Анализ 1 кв. 2016 год" sheetId="1" r:id="rId1"/>
    <sheet name="Анализ 2 кв. 2016 год" sheetId="2" r:id="rId2"/>
    <sheet name="Анализ 3 кв. 2016 год" sheetId="3" r:id="rId3"/>
    <sheet name="Анализ  4 кв. 2016 год" sheetId="4" r:id="rId4"/>
  </sheets>
  <definedNames>
    <definedName name="_xlnm.Print_Titles" localSheetId="3">'Анализ  4 кв. 2016 год'!$4:$4</definedName>
    <definedName name="_xlnm.Print_Titles" localSheetId="0">'Анализ 1 кв. 2016 год'!$4:$4</definedName>
    <definedName name="_xlnm.Print_Titles" localSheetId="1">'Анализ 2 кв. 2016 год'!$4:$4</definedName>
    <definedName name="_xlnm.Print_Titles" localSheetId="2">'Анализ 3 кв. 2016 год'!$4:$4</definedName>
    <definedName name="_xlnm.Print_Area" localSheetId="3">'Анализ  4 кв. 2016 год'!$A$1:$H$52</definedName>
    <definedName name="_xlnm.Print_Area" localSheetId="0">'Анализ 1 кв. 2016 год'!$A$2:$G$52</definedName>
    <definedName name="_xlnm.Print_Area" localSheetId="1">'Анализ 2 кв. 2016 год'!$A$2:$G$52</definedName>
    <definedName name="_xlnm.Print_Area" localSheetId="2">'Анализ 3 кв. 2016 год'!$A$2:$G$52</definedName>
  </definedNames>
  <calcPr fullCalcOnLoad="1"/>
</workbook>
</file>

<file path=xl/sharedStrings.xml><?xml version="1.0" encoding="utf-8"?>
<sst xmlns="http://schemas.openxmlformats.org/spreadsheetml/2006/main" count="440" uniqueCount="141">
  <si>
    <t>Подпрограмма 1 "Модернизация образования ЗАТО Видяево"</t>
  </si>
  <si>
    <t>Подпрограмма 2 "Молодежь ЗАТО Видяево"</t>
  </si>
  <si>
    <t xml:space="preserve">Подпрограмма 3 «Профилактика безнадзорности, правонарушений несовершеннолетних и детского травматизма в ЗАТО Видяево» </t>
  </si>
  <si>
    <t>70 3 0000</t>
  </si>
  <si>
    <t>70 4 0000</t>
  </si>
  <si>
    <t>70 5 0000</t>
  </si>
  <si>
    <t>Муниципальная программа "Развитие малого и среднего предпринимательства в ЗАТО Видяево"</t>
  </si>
  <si>
    <t>Подпрограмма 1 "Развитие малого и среднего предпринимательства в ЗАТО Видяево"</t>
  </si>
  <si>
    <t>Муниципальная программа "Информационное общество ЗАТО Видяево"</t>
  </si>
  <si>
    <t>Подпрограмма 1 "Информирование населения о деятельности органов местного самоуправления ЗАТО Видяево"</t>
  </si>
  <si>
    <t>Подпрограмма 2 "Развитие информационного общества в ЗАТО Видяево"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</si>
  <si>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</si>
  <si>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Подпрограмма 1 "Повышение эффективности бюджетных расходов в ЗАТО Видяево"</t>
  </si>
  <si>
    <t>Муниципальная программа "Эффективное муниципальное управление в ЗАТО Видяево"</t>
  </si>
  <si>
    <t>Подпрограмма 1 "Развитие земельно-имущественных отношений на территории  ЗАТО Видяево"</t>
  </si>
  <si>
    <t>Подпрограмма 2 "Развитие муниципальной службы в городском округе ЗАТО Видяево"</t>
  </si>
  <si>
    <t>Подпрограмма 2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</si>
  <si>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 xml:space="preserve">Подпрограмма 4 «Отдых, оздоровление и занятость детей и молодежи ЗАТО Видяево» </t>
  </si>
  <si>
    <t>Муниципальная программа "Социальная поддержка граждан"</t>
  </si>
  <si>
    <t>Подпрограмма 1 "Дополнительные меры социальной поддержки отдельных категорий граждан ЗАТО Видяево"</t>
  </si>
  <si>
    <t>Подпрограмма 2 "Обеспечение выполнения государственных полномочий по опеке и попечительству на территории ЗАТО Видяево"</t>
  </si>
  <si>
    <t>Муниципальная программа "Развитие культуры и сохранение культурного наследия в ЗАТО Видяево"</t>
  </si>
  <si>
    <t>Подпрограмма 1 "Развитие физической культуры и спорта в ЗАТО Видяево"</t>
  </si>
  <si>
    <t>Подпрограмма 1 "Развитие культуры и сохранение культурного наследия в ЗАТО Видяево"</t>
  </si>
  <si>
    <t>Муниципальная программа "Обеспечение комфортной среды проживания населения муниципального образования ЗАТО Видяево"</t>
  </si>
  <si>
    <t>Муниципальная программа "Развитие физической культуры и спорта ЗАТО Видяево"</t>
  </si>
  <si>
    <t>Муниципальная программа "Развитие образования ЗАТО Видяево"</t>
  </si>
  <si>
    <t>Подпрограмма 1 "Развитие жилищно-коммунального комплекса ЗАТО Видяево"</t>
  </si>
  <si>
    <t>Подпрограмма 2 "Благоустройство территории  ЗАТО Видяево"</t>
  </si>
  <si>
    <t>Подпрограмма 3 "Капитальный и текущий ремонт объектов муниципальной собственности ЗАТО Видяево"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</si>
  <si>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</si>
  <si>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Подпрограмма 3 «Противодействие коррупции в ЗАТО Видяево»</t>
  </si>
  <si>
    <t>Подпрограмма 4 "Профилактика правонарушений и обеспечение общественной безопасности в ЗАТО Видяево"</t>
  </si>
  <si>
    <t>Муниципальная программа "Охрана окружающей среды ЗАТО Видяево"</t>
  </si>
  <si>
    <t>Подпрограмма 1 "Охрана окружающей среды ЗАТО Видяево"</t>
  </si>
  <si>
    <t>Муниципальная программа "Развитие транспортной системы ЗАТО Видяево"</t>
  </si>
  <si>
    <t>Подпрограмма 1 "Развитие транспортной инфраструктуры ЗАТО Видяево"</t>
  </si>
  <si>
    <t>Подпрограмма 2 "Повышение безопасности дорожного движения и снижение дорожно-транспортного травматизма в ЗАТО Видяево"</t>
  </si>
  <si>
    <t>Муниципальная программа "Энергоэффективность и развитие энергетики в ЗАТО Видяево"</t>
  </si>
  <si>
    <t>Подпрограмма 1 "Энергосбережение и повышение энергетической эффективности в муниципальном образовании  ЗАТО Видяево"</t>
  </si>
  <si>
    <t>Подпрограмма 2 "Подготовка объектов и систем жизнеобеспечения на территории ЗАТО Видяево к работе в осенне-зимний период"</t>
  </si>
  <si>
    <t/>
  </si>
  <si>
    <t>Наименование</t>
  </si>
  <si>
    <t xml:space="preserve">    </t>
  </si>
  <si>
    <t>Непрограммная часть</t>
  </si>
  <si>
    <t>Непрограммная часть Совета депутатов ЗАТО Видяево</t>
  </si>
  <si>
    <t>Итого программная часть</t>
  </si>
  <si>
    <t>ВЦП «Методическое, информационно-техническое обеспечение деятельности муниципальных образовательных организаций ЗАТО Видяево»</t>
  </si>
  <si>
    <t>ВЦП "Обеспечение деятельности Администрации ЗАТО Видяево"</t>
  </si>
  <si>
    <t>ВЦП "Обеспечение качественного и эффективного управления бюджетными средствами ЗАТО Видяево"</t>
  </si>
  <si>
    <t>ВЦП "Обеспечение деятельности МКУ "Отдел образования, культуры, спорта и молодежной политики администрации ЗАТО Видяево"</t>
  </si>
  <si>
    <t>70 7 0000</t>
  </si>
  <si>
    <t>2015 год</t>
  </si>
  <si>
    <t>Подпрограмма 4 "Отдых, оздоровление и занятость детей и молодежи ЗАТО Видяево"</t>
  </si>
  <si>
    <t>ВЦП "Осуществление финансово-экономических функций и бухгалтерского обслуживания муниципальных учреждений ЗАТО Видяево"</t>
  </si>
  <si>
    <t>Темп уточненного плана к исполнению предыдущего года, %</t>
  </si>
  <si>
    <t>Темп к соотв. периоду прошлого года, %</t>
  </si>
  <si>
    <t>Расходы бюджета всего</t>
  </si>
  <si>
    <t>Исполнение за 2015 год</t>
  </si>
  <si>
    <t>Исполнениие на 1 апреля 2015 года</t>
  </si>
  <si>
    <t>Сравнительный анализ расходов бюджета ЗАТО Видяево в разрезе муниципальных программ за 2015 и 2016 годов</t>
  </si>
  <si>
    <t>2016 год</t>
  </si>
  <si>
    <t>Уточненный план 2016 года</t>
  </si>
  <si>
    <t>Исполнение на 1 апреля 2016 года</t>
  </si>
  <si>
    <t xml:space="preserve">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</si>
  <si>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70 6 0000/           70 3 00 0000 0</t>
  </si>
  <si>
    <t>Целевая статья 2015/2016</t>
  </si>
  <si>
    <t>70 0 0000/       70 0 00 0000 0</t>
  </si>
  <si>
    <t>70 2 0000/           70 2 00 0000 0</t>
  </si>
  <si>
    <t>70 0 0000/           70 1 00 0000 0</t>
  </si>
  <si>
    <t>71 0 0000/          71 0 00 0000 0</t>
  </si>
  <si>
    <t>71 1 0000/           71 1 00 0000 0</t>
  </si>
  <si>
    <t>71 2 0000/              71 2 00 0000 0</t>
  </si>
  <si>
    <t>73 0 0000/          73 0 00 0000 0</t>
  </si>
  <si>
    <t>73 1 0000/            73 1 00 0000 0</t>
  </si>
  <si>
    <t>74 0 0000/          74 0 00 0000 0</t>
  </si>
  <si>
    <t>74 1 0000/            74 1 00 0000 0</t>
  </si>
  <si>
    <t>75 0 0000/          75 0 00 0000 0</t>
  </si>
  <si>
    <t>75 1 0000/             75 1 00 0000 0</t>
  </si>
  <si>
    <t>75 2 0000/             75 2 00 0000 0</t>
  </si>
  <si>
    <t>75 3 0000/           75 3 00 0000 0</t>
  </si>
  <si>
    <t>75 4 0000/            75 4 00 0000 0</t>
  </si>
  <si>
    <t>76 0 0000/          76 0 00 0000 0</t>
  </si>
  <si>
    <t>76 1 0000/            76 1 00 0000 0</t>
  </si>
  <si>
    <t>76 2 0000/            76 2 00 0000 0</t>
  </si>
  <si>
    <t>76 3 0000/            76 3 00 0000 0</t>
  </si>
  <si>
    <t>77 0 0000/           77 00 0000 0</t>
  </si>
  <si>
    <t>77 1 0000/            77 1 00 0000 0</t>
  </si>
  <si>
    <t>78 0 0000/          78 0 00 0000 0</t>
  </si>
  <si>
    <t>78 1 0000/           78 1 00 0000 0</t>
  </si>
  <si>
    <t>78 2 0000/           78 2 00 0000 0</t>
  </si>
  <si>
    <t>79 0 0000/          79 0 00 0000 0</t>
  </si>
  <si>
    <t>79 1 0000/            79 1 00 0000 0</t>
  </si>
  <si>
    <t>79 2 0000/            79 2 00 0000 0</t>
  </si>
  <si>
    <t>80 0 0000/           80 0 0000 0</t>
  </si>
  <si>
    <t>80 0 0000/          80 1 00 0000 0</t>
  </si>
  <si>
    <t>81 0 0000/          81 1 00 0000 0</t>
  </si>
  <si>
    <t>81 1 0000/            81 1 00 0000 0</t>
  </si>
  <si>
    <t>81 2 0000/           81 2 00 0000 0</t>
  </si>
  <si>
    <t>82 0 0000/          82 0 00 0000 0</t>
  </si>
  <si>
    <t>82 1 0000/            82 1 00 0000 0</t>
  </si>
  <si>
    <t>82 2 0000/             82 2 00 0000 0</t>
  </si>
  <si>
    <t>83 0 0000/          83 0 00 0000 0</t>
  </si>
  <si>
    <t>83 1 0000/            83 1 00 0000 0</t>
  </si>
  <si>
    <t>83 2 0000/            83 2 00 0000 0</t>
  </si>
  <si>
    <t>83 3 0000/            83 3 00 0000 0</t>
  </si>
  <si>
    <t xml:space="preserve">83 4 00 0000 0 </t>
  </si>
  <si>
    <t xml:space="preserve">99 0 00 0000 0 </t>
  </si>
  <si>
    <t>99 1 0000/            99 1 00 0000 0</t>
  </si>
  <si>
    <t>70 0 0000/              70 0 00 0000 0</t>
  </si>
  <si>
    <t>70 0 0000/                70 1 00 0000 0</t>
  </si>
  <si>
    <t>70 2 0000/                 70 2 00 0000 0</t>
  </si>
  <si>
    <t>70 6 0000/                 70 3 00 0000 0</t>
  </si>
  <si>
    <t>71 1 0000/                   71 1 00 0000 0</t>
  </si>
  <si>
    <t>73 1 0000/                   73 1 00 0000 0</t>
  </si>
  <si>
    <t>74 1 0000/                 74 1 00 0000 0</t>
  </si>
  <si>
    <t>75 3 0000/               75 3 00 0000 0</t>
  </si>
  <si>
    <t>75 4 0000/                 75 4 00 0000 0</t>
  </si>
  <si>
    <t>76 1 0000/                     76 1 00 0000 0</t>
  </si>
  <si>
    <t>76 2 0000/                     76 2 00 0000 0</t>
  </si>
  <si>
    <t>76 3 0000/                   76 3 00 0000 0</t>
  </si>
  <si>
    <t>77 1 0000/                     77 1 00 0000 0</t>
  </si>
  <si>
    <t>78 1 0000/                    78 1 00 0000 0</t>
  </si>
  <si>
    <t>78 2 0000/                    78 2 00 0000 0</t>
  </si>
  <si>
    <t>80 0 0000/                   80 1 00 0000 0</t>
  </si>
  <si>
    <t>79 2 0000/                    79 2 00 0000 0</t>
  </si>
  <si>
    <t xml:space="preserve">         79 1 0000/            79 1 00 0000 0</t>
  </si>
  <si>
    <t>81 1 0000/                    81 1 00 0000 0</t>
  </si>
  <si>
    <t>81 2 0000/                     81 2 00 0000 0</t>
  </si>
  <si>
    <t>82 1 0000/                   82 1 00 0000 0</t>
  </si>
  <si>
    <t>83 1 0000/                     83 1 00 0000 0</t>
  </si>
  <si>
    <t>83 2 0000/                    83 2 00 0000 0</t>
  </si>
  <si>
    <t>83 3 0000/                      83 3 00 0000 0</t>
  </si>
  <si>
    <t>99 1 0000/                      99 1 00 0000 0</t>
  </si>
  <si>
    <t>Исполнение на 1 июля 2016 года</t>
  </si>
  <si>
    <t>Исполнениие на 1 октября 2015 года</t>
  </si>
  <si>
    <t>Исполнение на 1 октября 2016 года</t>
  </si>
  <si>
    <t>Исполнениие на 1 января 2016 года</t>
  </si>
  <si>
    <t>Исполнение на 1 января 2017 года</t>
  </si>
  <si>
    <t xml:space="preserve">70 7 0000/                  83 4 00 0000 0 </t>
  </si>
  <si>
    <t>70 1 0000/                70 1 00 0000 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</si>
</sst>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00"/>
  </numFmts>
  <fonts count="36"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6" fillId="0" borderId="1">
      <alignment horizontal="center" wrapText="1"/>
      <protection/>
    </xf>
    <xf numFmtId="0" fontId="6" fillId="0" borderId="1">
      <alignment horizontal="center" wrapText="1"/>
      <protection/>
    </xf>
    <xf numFmtId="49" fontId="6" fillId="4" borderId="2">
      <alignment horizontal="center" vertical="center" wrapText="1"/>
      <protection/>
    </xf>
    <xf numFmtId="49" fontId="6" fillId="4" borderId="2">
      <alignment horizontal="center" vertical="center" wrapText="1"/>
      <protection/>
    </xf>
    <xf numFmtId="4" fontId="6" fillId="0" borderId="3">
      <alignment horizontal="right" shrinkToFit="1"/>
      <protection/>
    </xf>
    <xf numFmtId="4" fontId="6" fillId="0" borderId="3">
      <alignment horizontal="right" shrinkToFit="1"/>
      <protection/>
    </xf>
    <xf numFmtId="0" fontId="6" fillId="0" borderId="4">
      <alignment horizontal="center" wrapText="1"/>
      <protection/>
    </xf>
    <xf numFmtId="0" fontId="6" fillId="0" borderId="4">
      <alignment horizontal="center" wrapText="1"/>
      <protection/>
    </xf>
    <xf numFmtId="49" fontId="5" fillId="16" borderId="0">
      <alignment/>
      <protection/>
    </xf>
    <xf numFmtId="49" fontId="5" fillId="16" borderId="0">
      <alignment/>
      <protection/>
    </xf>
    <xf numFmtId="49" fontId="5" fillId="16" borderId="0">
      <alignment/>
      <protection/>
    </xf>
    <xf numFmtId="49" fontId="5" fillId="0" borderId="0">
      <alignment/>
      <protection/>
    </xf>
    <xf numFmtId="49" fontId="5" fillId="0" borderId="0">
      <alignment/>
      <protection/>
    </xf>
    <xf numFmtId="49" fontId="5" fillId="0" borderId="0">
      <alignment/>
      <protection/>
    </xf>
    <xf numFmtId="49" fontId="9" fillId="0" borderId="0">
      <alignment horizontal="right" wrapText="1"/>
      <protection/>
    </xf>
    <xf numFmtId="49" fontId="9" fillId="0" borderId="0">
      <alignment horizontal="right" wrapText="1"/>
      <protection/>
    </xf>
    <xf numFmtId="49" fontId="6" fillId="0" borderId="0">
      <alignment horizontal="center" wrapText="1"/>
      <protection/>
    </xf>
    <xf numFmtId="49" fontId="6" fillId="0" borderId="0">
      <alignment horizontal="center" wrapText="1"/>
      <protection/>
    </xf>
    <xf numFmtId="49" fontId="5" fillId="0" borderId="5">
      <alignment/>
      <protection/>
    </xf>
    <xf numFmtId="49" fontId="5" fillId="0" borderId="5">
      <alignment/>
      <protection/>
    </xf>
    <xf numFmtId="49" fontId="5" fillId="0" borderId="5">
      <alignment/>
      <protection/>
    </xf>
    <xf numFmtId="49" fontId="5" fillId="0" borderId="6">
      <alignment horizontal="center" wrapText="1"/>
      <protection/>
    </xf>
    <xf numFmtId="49" fontId="5" fillId="0" borderId="6">
      <alignment horizontal="center" wrapText="1"/>
      <protection/>
    </xf>
    <xf numFmtId="49" fontId="5" fillId="0" borderId="6">
      <alignment horizontal="center" wrapText="1"/>
      <protection/>
    </xf>
    <xf numFmtId="49" fontId="5" fillId="0" borderId="7">
      <alignment horizontal="center"/>
      <protection/>
    </xf>
    <xf numFmtId="49" fontId="5" fillId="0" borderId="7">
      <alignment horizontal="center"/>
      <protection/>
    </xf>
    <xf numFmtId="49" fontId="5" fillId="0" borderId="7">
      <alignment horizontal="center"/>
      <protection/>
    </xf>
    <xf numFmtId="49" fontId="5" fillId="0" borderId="7">
      <alignment horizontal="right"/>
      <protection/>
    </xf>
    <xf numFmtId="49" fontId="5" fillId="0" borderId="7">
      <alignment horizontal="right"/>
      <protection/>
    </xf>
    <xf numFmtId="49" fontId="5" fillId="0" borderId="7">
      <alignment horizontal="right"/>
      <protection/>
    </xf>
    <xf numFmtId="49" fontId="5" fillId="0" borderId="1">
      <alignment/>
      <protection/>
    </xf>
    <xf numFmtId="49" fontId="5" fillId="0" borderId="1">
      <alignment/>
      <protection/>
    </xf>
    <xf numFmtId="49" fontId="5" fillId="0" borderId="1">
      <alignment/>
      <protection/>
    </xf>
    <xf numFmtId="0" fontId="10" fillId="0" borderId="0">
      <alignment horizontal="left" wrapText="1"/>
      <protection/>
    </xf>
    <xf numFmtId="0" fontId="10" fillId="0" borderId="0">
      <alignment horizontal="left" wrapText="1"/>
      <protection/>
    </xf>
    <xf numFmtId="0" fontId="6" fillId="0" borderId="5">
      <alignment wrapText="1"/>
      <protection/>
    </xf>
    <xf numFmtId="0" fontId="6" fillId="0" borderId="5">
      <alignment wrapText="1"/>
      <protection/>
    </xf>
    <xf numFmtId="0" fontId="10" fillId="4" borderId="8">
      <alignment horizontal="center" wrapText="1"/>
      <protection/>
    </xf>
    <xf numFmtId="0" fontId="10" fillId="4" borderId="8">
      <alignment horizontal="center" wrapText="1"/>
      <protection/>
    </xf>
    <xf numFmtId="0" fontId="10" fillId="4" borderId="9">
      <alignment horizontal="center" vertical="center" wrapText="1"/>
      <protection/>
    </xf>
    <xf numFmtId="0" fontId="10" fillId="4" borderId="9">
      <alignment horizontal="center" vertical="center" wrapText="1"/>
      <protection/>
    </xf>
    <xf numFmtId="0" fontId="6" fillId="0" borderId="10">
      <alignment horizontal="center" wrapText="1"/>
      <protection/>
    </xf>
    <xf numFmtId="0" fontId="6" fillId="0" borderId="10">
      <alignment horizontal="center" wrapText="1"/>
      <protection/>
    </xf>
    <xf numFmtId="0" fontId="12" fillId="0" borderId="10">
      <alignment horizontal="left" wrapText="1"/>
      <protection/>
    </xf>
    <xf numFmtId="0" fontId="12" fillId="0" borderId="10">
      <alignment horizontal="left" wrapText="1"/>
      <protection/>
    </xf>
    <xf numFmtId="0" fontId="6" fillId="0" borderId="10">
      <alignment wrapText="1"/>
      <protection/>
    </xf>
    <xf numFmtId="0" fontId="6" fillId="0" borderId="10">
      <alignment wrapText="1"/>
      <protection/>
    </xf>
    <xf numFmtId="0" fontId="10" fillId="0" borderId="10">
      <alignment wrapText="1"/>
      <protection/>
    </xf>
    <xf numFmtId="0" fontId="10" fillId="0" borderId="10">
      <alignment wrapText="1"/>
      <protection/>
    </xf>
    <xf numFmtId="0" fontId="12" fillId="0" borderId="10">
      <alignment wrapText="1"/>
      <protection/>
    </xf>
    <xf numFmtId="0" fontId="12" fillId="0" borderId="10">
      <alignment wrapText="1"/>
      <protection/>
    </xf>
    <xf numFmtId="0" fontId="11" fillId="0" borderId="10">
      <alignment wrapText="1"/>
      <protection/>
    </xf>
    <xf numFmtId="0" fontId="11" fillId="0" borderId="10">
      <alignment wrapText="1"/>
      <protection/>
    </xf>
    <xf numFmtId="0" fontId="6" fillId="0" borderId="1">
      <alignment wrapText="1"/>
      <protection/>
    </xf>
    <xf numFmtId="0" fontId="6" fillId="0" borderId="1">
      <alignment wrapText="1"/>
      <protection/>
    </xf>
    <xf numFmtId="0" fontId="6" fillId="0" borderId="5">
      <alignment/>
      <protection/>
    </xf>
    <xf numFmtId="0" fontId="6" fillId="0" borderId="5">
      <alignment/>
      <protection/>
    </xf>
    <xf numFmtId="0" fontId="10" fillId="4" borderId="11">
      <alignment horizontal="center" wrapText="1"/>
      <protection/>
    </xf>
    <xf numFmtId="0" fontId="10" fillId="4" borderId="11">
      <alignment horizontal="center" wrapText="1"/>
      <protection/>
    </xf>
    <xf numFmtId="0" fontId="6" fillId="4" borderId="12">
      <alignment horizontal="center" vertical="center" wrapText="1"/>
      <protection/>
    </xf>
    <xf numFmtId="0" fontId="6" fillId="4" borderId="12">
      <alignment horizontal="center" vertical="center" wrapText="1"/>
      <protection/>
    </xf>
    <xf numFmtId="0" fontId="6" fillId="0" borderId="10">
      <alignment horizontal="center"/>
      <protection/>
    </xf>
    <xf numFmtId="0" fontId="6" fillId="0" borderId="10">
      <alignment horizontal="center"/>
      <protection/>
    </xf>
    <xf numFmtId="4" fontId="6" fillId="0" borderId="10">
      <alignment shrinkToFit="1"/>
      <protection/>
    </xf>
    <xf numFmtId="4" fontId="6" fillId="0" borderId="10">
      <alignment shrinkToFit="1"/>
      <protection/>
    </xf>
    <xf numFmtId="0" fontId="6" fillId="0" borderId="1">
      <alignment/>
      <protection/>
    </xf>
    <xf numFmtId="0" fontId="6" fillId="0" borderId="1">
      <alignment/>
      <protection/>
    </xf>
    <xf numFmtId="0" fontId="9" fillId="0" borderId="0">
      <alignment horizontal="left" wrapText="1"/>
      <protection/>
    </xf>
    <xf numFmtId="0" fontId="9" fillId="0" borderId="0">
      <alignment horizontal="left" wrapText="1"/>
      <protection/>
    </xf>
    <xf numFmtId="0" fontId="10" fillId="4" borderId="13">
      <alignment horizontal="center" wrapText="1"/>
      <protection/>
    </xf>
    <xf numFmtId="0" fontId="10" fillId="4" borderId="13">
      <alignment horizontal="center" wrapText="1"/>
      <protection/>
    </xf>
    <xf numFmtId="49" fontId="6" fillId="4" borderId="12">
      <alignment horizontal="center" vertical="center" wrapText="1"/>
      <protection/>
    </xf>
    <xf numFmtId="49" fontId="6" fillId="4" borderId="12">
      <alignment horizontal="center" vertical="center" wrapText="1"/>
      <protection/>
    </xf>
    <xf numFmtId="0" fontId="6" fillId="0" borderId="0">
      <alignment horizontal="right" wrapText="1"/>
      <protection/>
    </xf>
    <xf numFmtId="0" fontId="6" fillId="0" borderId="0">
      <alignment horizontal="right" wrapText="1"/>
      <protection/>
    </xf>
    <xf numFmtId="0" fontId="5" fillId="0" borderId="5">
      <alignment horizontal="right"/>
      <protection/>
    </xf>
    <xf numFmtId="0" fontId="5" fillId="0" borderId="5">
      <alignment horizontal="right"/>
      <protection/>
    </xf>
    <xf numFmtId="0" fontId="5" fillId="0" borderId="5">
      <alignment horizontal="right"/>
      <protection/>
    </xf>
    <xf numFmtId="0" fontId="6" fillId="4" borderId="14">
      <alignment horizontal="center" vertical="center" wrapText="1"/>
      <protection/>
    </xf>
    <xf numFmtId="0" fontId="6" fillId="4" borderId="14">
      <alignment horizontal="center" vertical="center" wrapText="1"/>
      <protection/>
    </xf>
    <xf numFmtId="0" fontId="6" fillId="4" borderId="14">
      <alignment horizontal="center" vertical="center" wrapText="1"/>
      <protection/>
    </xf>
    <xf numFmtId="0" fontId="6" fillId="0" borderId="2">
      <alignment horizontal="center"/>
      <protection/>
    </xf>
    <xf numFmtId="0" fontId="6" fillId="0" borderId="2">
      <alignment horizontal="center"/>
      <protection/>
    </xf>
    <xf numFmtId="4" fontId="6" fillId="0" borderId="2">
      <alignment shrinkToFit="1"/>
      <protection/>
    </xf>
    <xf numFmtId="4" fontId="6" fillId="0" borderId="2">
      <alignment shrinkToFit="1"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 horizontal="left" wrapText="1"/>
      <protection/>
    </xf>
    <xf numFmtId="0" fontId="17" fillId="0" borderId="0">
      <alignment horizontal="left" wrapText="1"/>
      <protection/>
    </xf>
    <xf numFmtId="0" fontId="17" fillId="0" borderId="15">
      <alignment horizontal="center" wrapText="1"/>
      <protection/>
    </xf>
    <xf numFmtId="0" fontId="17" fillId="0" borderId="15">
      <alignment horizontal="center" wrapText="1"/>
      <protection/>
    </xf>
    <xf numFmtId="0" fontId="6" fillId="0" borderId="15">
      <alignment horizontal="left" vertical="center" wrapText="1"/>
      <protection/>
    </xf>
    <xf numFmtId="0" fontId="6" fillId="0" borderId="15">
      <alignment horizontal="left" vertical="center" wrapText="1"/>
      <protection/>
    </xf>
    <xf numFmtId="0" fontId="16" fillId="0" borderId="15">
      <alignment horizontal="center"/>
      <protection/>
    </xf>
    <xf numFmtId="0" fontId="16" fillId="0" borderId="15">
      <alignment horizontal="center"/>
      <protection/>
    </xf>
    <xf numFmtId="0" fontId="0" fillId="0" borderId="15">
      <alignment horizontal="center"/>
      <protection/>
    </xf>
    <xf numFmtId="0" fontId="0" fillId="0" borderId="15">
      <alignment horizontal="center"/>
      <protection/>
    </xf>
    <xf numFmtId="0" fontId="0" fillId="0" borderId="15">
      <alignment horizontal="center"/>
      <protection/>
    </xf>
    <xf numFmtId="0" fontId="16" fillId="0" borderId="15">
      <alignment/>
      <protection/>
    </xf>
    <xf numFmtId="0" fontId="16" fillId="0" borderId="15">
      <alignment/>
      <protection/>
    </xf>
    <xf numFmtId="49" fontId="5" fillId="16" borderId="4">
      <alignment/>
      <protection/>
    </xf>
    <xf numFmtId="49" fontId="5" fillId="16" borderId="4">
      <alignment/>
      <protection/>
    </xf>
    <xf numFmtId="49" fontId="5" fillId="16" borderId="4">
      <alignment/>
      <protection/>
    </xf>
    <xf numFmtId="49" fontId="6" fillId="0" borderId="7">
      <alignment horizontal="right"/>
      <protection/>
    </xf>
    <xf numFmtId="49" fontId="6" fillId="0" borderId="7">
      <alignment horizontal="right"/>
      <protection/>
    </xf>
    <xf numFmtId="49" fontId="6" fillId="0" borderId="1">
      <alignment horizontal="right"/>
      <protection/>
    </xf>
    <xf numFmtId="49" fontId="6" fillId="0" borderId="1">
      <alignment horizontal="right"/>
      <protection/>
    </xf>
    <xf numFmtId="49" fontId="6" fillId="0" borderId="0">
      <alignment horizontal="right"/>
      <protection/>
    </xf>
    <xf numFmtId="49" fontId="6" fillId="0" borderId="0">
      <alignment horizontal="right"/>
      <protection/>
    </xf>
    <xf numFmtId="49" fontId="9" fillId="0" borderId="0">
      <alignment horizontal="right"/>
      <protection/>
    </xf>
    <xf numFmtId="49" fontId="9" fillId="0" borderId="0">
      <alignment horizontal="right"/>
      <protection/>
    </xf>
    <xf numFmtId="49" fontId="6" fillId="0" borderId="4">
      <alignment horizontal="right"/>
      <protection/>
    </xf>
    <xf numFmtId="49" fontId="6" fillId="0" borderId="4">
      <alignment horizontal="right"/>
      <protection/>
    </xf>
    <xf numFmtId="49" fontId="6" fillId="0" borderId="16">
      <alignment horizontal="right"/>
      <protection/>
    </xf>
    <xf numFmtId="49" fontId="6" fillId="0" borderId="16">
      <alignment horizontal="right"/>
      <protection/>
    </xf>
    <xf numFmtId="0" fontId="10" fillId="4" borderId="10">
      <alignment horizontal="center" vertical="center" wrapText="1"/>
      <protection/>
    </xf>
    <xf numFmtId="0" fontId="10" fillId="4" borderId="10">
      <alignment horizontal="center" vertical="center" wrapText="1"/>
      <protection/>
    </xf>
    <xf numFmtId="0" fontId="10" fillId="0" borderId="10">
      <alignment horizontal="left" vertical="center" wrapText="1"/>
      <protection/>
    </xf>
    <xf numFmtId="0" fontId="10" fillId="0" borderId="10">
      <alignment horizontal="left" vertical="center" wrapText="1"/>
      <protection/>
    </xf>
    <xf numFmtId="0" fontId="6" fillId="0" borderId="0">
      <alignment wrapText="1"/>
      <protection/>
    </xf>
    <xf numFmtId="0" fontId="6" fillId="0" borderId="0">
      <alignment wrapText="1"/>
      <protection/>
    </xf>
    <xf numFmtId="0" fontId="6" fillId="0" borderId="12">
      <alignment wrapText="1"/>
      <protection/>
    </xf>
    <xf numFmtId="0" fontId="6" fillId="0" borderId="12">
      <alignment wrapText="1"/>
      <protection/>
    </xf>
    <xf numFmtId="0" fontId="6" fillId="4" borderId="10">
      <alignment horizontal="center" vertical="center" wrapText="1"/>
      <protection/>
    </xf>
    <xf numFmtId="0" fontId="6" fillId="4" borderId="10">
      <alignment horizontal="center" vertical="center" wrapText="1"/>
      <protection/>
    </xf>
    <xf numFmtId="4" fontId="6" fillId="0" borderId="10">
      <alignment horizontal="right" shrinkToFit="1"/>
      <protection/>
    </xf>
    <xf numFmtId="4" fontId="6" fillId="0" borderId="10">
      <alignment horizontal="right" shrinkToFit="1"/>
      <protection/>
    </xf>
    <xf numFmtId="4" fontId="6" fillId="0" borderId="1">
      <alignment horizontal="right" shrinkToFit="1"/>
      <protection/>
    </xf>
    <xf numFmtId="4" fontId="6" fillId="0" borderId="1">
      <alignment horizontal="right" shrinkToFit="1"/>
      <protection/>
    </xf>
    <xf numFmtId="4" fontId="6" fillId="0" borderId="0">
      <alignment horizontal="right" shrinkToFit="1"/>
      <protection/>
    </xf>
    <xf numFmtId="4" fontId="6" fillId="0" borderId="0">
      <alignment horizontal="right" shrinkToFit="1"/>
      <protection/>
    </xf>
    <xf numFmtId="4" fontId="6" fillId="0" borderId="5">
      <alignment horizontal="right" shrinkToFit="1"/>
      <protection/>
    </xf>
    <xf numFmtId="4" fontId="6" fillId="0" borderId="5">
      <alignment horizontal="right" shrinkToFit="1"/>
      <protection/>
    </xf>
    <xf numFmtId="4" fontId="6" fillId="0" borderId="12">
      <alignment horizontal="right" shrinkToFit="1"/>
      <protection/>
    </xf>
    <xf numFmtId="4" fontId="6" fillId="0" borderId="12">
      <alignment horizontal="right" shrinkToFit="1"/>
      <protection/>
    </xf>
    <xf numFmtId="4" fontId="9" fillId="0" borderId="0">
      <alignment horizontal="left" shrinkToFit="1"/>
      <protection/>
    </xf>
    <xf numFmtId="4" fontId="9" fillId="0" borderId="0">
      <alignment horizontal="left" shrinkToFit="1"/>
      <protection/>
    </xf>
    <xf numFmtId="49" fontId="6" fillId="4" borderId="10">
      <alignment horizontal="center" vertical="center" wrapText="1"/>
      <protection/>
    </xf>
    <xf numFmtId="49" fontId="6" fillId="4" borderId="10">
      <alignment horizontal="center" vertical="center" wrapText="1"/>
      <protection/>
    </xf>
    <xf numFmtId="0" fontId="6" fillId="4" borderId="2">
      <alignment horizontal="center" vertical="center" wrapText="1"/>
      <protection/>
    </xf>
    <xf numFmtId="0" fontId="6" fillId="4" borderId="2">
      <alignment horizontal="center" vertical="center" wrapText="1"/>
      <protection/>
    </xf>
    <xf numFmtId="4" fontId="6" fillId="0" borderId="2">
      <alignment horizontal="right" shrinkToFit="1"/>
      <protection/>
    </xf>
    <xf numFmtId="4" fontId="6" fillId="0" borderId="2">
      <alignment horizontal="right" shrinkToFit="1"/>
      <protection/>
    </xf>
    <xf numFmtId="4" fontId="6" fillId="0" borderId="14">
      <alignment horizontal="right" shrinkToFit="1"/>
      <protection/>
    </xf>
    <xf numFmtId="4" fontId="6" fillId="0" borderId="14">
      <alignment horizontal="right" shrinkToFit="1"/>
      <protection/>
    </xf>
    <xf numFmtId="0" fontId="16" fillId="0" borderId="15">
      <alignment horizontal="left" vertical="center" wrapText="1"/>
      <protection/>
    </xf>
    <xf numFmtId="0" fontId="16" fillId="0" borderId="15">
      <alignment horizontal="left" vertical="center" wrapText="1"/>
      <protection/>
    </xf>
    <xf numFmtId="49" fontId="5" fillId="16" borderId="1">
      <alignment/>
      <protection/>
    </xf>
    <xf numFmtId="49" fontId="5" fillId="16" borderId="1">
      <alignment/>
      <protection/>
    </xf>
    <xf numFmtId="49" fontId="5" fillId="16" borderId="1">
      <alignment/>
      <protection/>
    </xf>
    <xf numFmtId="0" fontId="10" fillId="0" borderId="10">
      <alignment vertical="center" wrapText="1"/>
      <protection/>
    </xf>
    <xf numFmtId="0" fontId="10" fillId="0" borderId="10">
      <alignment vertical="center" wrapText="1"/>
      <protection/>
    </xf>
    <xf numFmtId="49" fontId="6" fillId="4" borderId="10">
      <alignment horizontal="center" vertical="center" wrapText="1"/>
      <protection/>
    </xf>
    <xf numFmtId="49" fontId="6" fillId="4" borderId="10">
      <alignment horizontal="center" vertical="center" wrapText="1"/>
      <protection/>
    </xf>
    <xf numFmtId="4" fontId="6" fillId="0" borderId="10">
      <alignment horizontal="right" shrinkToFit="1"/>
      <protection/>
    </xf>
    <xf numFmtId="4" fontId="6" fillId="0" borderId="10">
      <alignment horizontal="right" shrinkToFit="1"/>
      <protection/>
    </xf>
    <xf numFmtId="0" fontId="6" fillId="4" borderId="2">
      <alignment horizontal="center" vertical="center" wrapText="1"/>
      <protection/>
    </xf>
    <xf numFmtId="0" fontId="6" fillId="4" borderId="2">
      <alignment horizontal="center" vertical="center" wrapText="1"/>
      <protection/>
    </xf>
    <xf numFmtId="4" fontId="6" fillId="0" borderId="2">
      <alignment horizontal="right" shrinkToFit="1"/>
      <protection/>
    </xf>
    <xf numFmtId="4" fontId="6" fillId="0" borderId="2">
      <alignment horizontal="right" shrinkToFit="1"/>
      <protection/>
    </xf>
    <xf numFmtId="49" fontId="6" fillId="0" borderId="17">
      <alignment horizontal="right"/>
      <protection/>
    </xf>
    <xf numFmtId="49" fontId="6" fillId="0" borderId="17">
      <alignment horizontal="right"/>
      <protection/>
    </xf>
    <xf numFmtId="49" fontId="6" fillId="0" borderId="18">
      <alignment horizontal="right"/>
      <protection/>
    </xf>
    <xf numFmtId="49" fontId="6" fillId="0" borderId="18">
      <alignment horizontal="right"/>
      <protection/>
    </xf>
    <xf numFmtId="49" fontId="6" fillId="0" borderId="0">
      <alignment wrapText="1"/>
      <protection/>
    </xf>
    <xf numFmtId="49" fontId="6" fillId="0" borderId="0">
      <alignment wrapText="1"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19">
      <alignment wrapText="1"/>
      <protection/>
    </xf>
    <xf numFmtId="0" fontId="6" fillId="0" borderId="19">
      <alignment wrapText="1"/>
      <protection/>
    </xf>
    <xf numFmtId="0" fontId="6" fillId="0" borderId="18">
      <alignment/>
      <protection/>
    </xf>
    <xf numFmtId="0" fontId="6" fillId="0" borderId="18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6" fillId="0" borderId="19">
      <alignment horizontal="right" shrinkToFit="1"/>
      <protection/>
    </xf>
    <xf numFmtId="4" fontId="6" fillId="0" borderId="19">
      <alignment horizontal="right" shrinkToFit="1"/>
      <protection/>
    </xf>
    <xf numFmtId="0" fontId="7" fillId="0" borderId="4">
      <alignment wrapText="1"/>
      <protection/>
    </xf>
    <xf numFmtId="0" fontId="7" fillId="0" borderId="4">
      <alignment wrapText="1"/>
      <protection/>
    </xf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18" fillId="7" borderId="20" applyNumberFormat="0" applyAlignment="0" applyProtection="0"/>
    <xf numFmtId="0" fontId="19" fillId="16" borderId="21" applyNumberFormat="0" applyAlignment="0" applyProtection="0"/>
    <xf numFmtId="0" fontId="20" fillId="16" borderId="20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22" applyNumberFormat="0" applyFill="0" applyAlignment="0" applyProtection="0"/>
    <xf numFmtId="0" fontId="23" fillId="0" borderId="23" applyNumberFormat="0" applyFill="0" applyAlignment="0" applyProtection="0"/>
    <xf numFmtId="0" fontId="24" fillId="0" borderId="2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5" applyNumberFormat="0" applyFill="0" applyAlignment="0" applyProtection="0"/>
    <xf numFmtId="0" fontId="26" fillId="21" borderId="26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27" applyNumberFormat="0" applyFont="0" applyAlignment="0" applyProtection="0"/>
    <xf numFmtId="9" fontId="0" fillId="0" borderId="0" applyFont="0" applyFill="0" applyBorder="0" applyAlignment="0" applyProtection="0"/>
    <xf numFmtId="0" fontId="32" fillId="0" borderId="28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70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49" fontId="0" fillId="0" borderId="0" xfId="0" applyNumberFormat="1" applyFont="1" applyFill="1" applyAlignment="1">
      <alignment horizontal="center" vertical="top" wrapText="1"/>
    </xf>
    <xf numFmtId="4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vertical="top" wrapText="1"/>
    </xf>
    <xf numFmtId="49" fontId="0" fillId="0" borderId="0" xfId="0" applyNumberFormat="1" applyFont="1" applyFill="1" applyAlignment="1">
      <alignment horizontal="center" vertical="top" wrapText="1"/>
    </xf>
    <xf numFmtId="0" fontId="0" fillId="4" borderId="29" xfId="0" applyFont="1" applyFill="1" applyBorder="1" applyAlignment="1">
      <alignment horizontal="center" vertical="center" wrapText="1"/>
    </xf>
    <xf numFmtId="49" fontId="0" fillId="4" borderId="29" xfId="0" applyNumberFormat="1" applyFont="1" applyFill="1" applyBorder="1" applyAlignment="1">
      <alignment horizontal="center" vertical="center" wrapText="1"/>
    </xf>
    <xf numFmtId="49" fontId="0" fillId="4" borderId="30" xfId="0" applyNumberFormat="1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6" fillId="4" borderId="31" xfId="102" applyNumberFormat="1" applyFont="1" applyFill="1" applyBorder="1" applyProtection="1">
      <alignment horizontal="center" vertical="center" wrapText="1"/>
      <protection/>
    </xf>
    <xf numFmtId="0" fontId="6" fillId="4" borderId="14" xfId="122" applyNumberFormat="1" applyFont="1" applyFill="1" applyProtection="1">
      <alignment horizontal="center" vertical="center" wrapText="1"/>
      <protection/>
    </xf>
    <xf numFmtId="0" fontId="13" fillId="0" borderId="29" xfId="0" applyFont="1" applyFill="1" applyBorder="1" applyAlignment="1">
      <alignment horizontal="left" wrapText="1"/>
    </xf>
    <xf numFmtId="49" fontId="13" fillId="0" borderId="29" xfId="0" applyNumberFormat="1" applyFont="1" applyFill="1" applyBorder="1" applyAlignment="1">
      <alignment horizontal="center" wrapText="1"/>
    </xf>
    <xf numFmtId="4" fontId="13" fillId="0" borderId="29" xfId="0" applyNumberFormat="1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left" wrapText="1"/>
    </xf>
    <xf numFmtId="49" fontId="3" fillId="0" borderId="29" xfId="0" applyNumberFormat="1" applyFont="1" applyFill="1" applyBorder="1" applyAlignment="1">
      <alignment horizontal="center" wrapText="1"/>
    </xf>
    <xf numFmtId="4" fontId="3" fillId="0" borderId="29" xfId="0" applyNumberFormat="1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left" wrapText="1"/>
    </xf>
    <xf numFmtId="49" fontId="3" fillId="0" borderId="29" xfId="0" applyNumberFormat="1" applyFont="1" applyFill="1" applyBorder="1" applyAlignment="1">
      <alignment horizontal="center" wrapText="1"/>
    </xf>
    <xf numFmtId="4" fontId="3" fillId="0" borderId="29" xfId="0" applyNumberFormat="1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left" wrapText="1"/>
    </xf>
    <xf numFmtId="49" fontId="3" fillId="0" borderId="32" xfId="0" applyNumberFormat="1" applyFont="1" applyFill="1" applyBorder="1" applyAlignment="1">
      <alignment horizontal="center" wrapText="1"/>
    </xf>
    <xf numFmtId="4" fontId="3" fillId="0" borderId="32" xfId="0" applyNumberFormat="1" applyFont="1" applyFill="1" applyBorder="1" applyAlignment="1">
      <alignment horizontal="center" wrapText="1"/>
    </xf>
    <xf numFmtId="0" fontId="13" fillId="4" borderId="33" xfId="0" applyFont="1" applyFill="1" applyBorder="1" applyAlignment="1">
      <alignment horizontal="left" wrapText="1"/>
    </xf>
    <xf numFmtId="49" fontId="13" fillId="4" borderId="34" xfId="0" applyNumberFormat="1" applyFont="1" applyFill="1" applyBorder="1" applyAlignment="1">
      <alignment horizontal="center" wrapText="1"/>
    </xf>
    <xf numFmtId="4" fontId="13" fillId="4" borderId="34" xfId="0" applyNumberFormat="1" applyFont="1" applyFill="1" applyBorder="1" applyAlignment="1">
      <alignment horizontal="center" wrapText="1"/>
    </xf>
    <xf numFmtId="4" fontId="13" fillId="4" borderId="35" xfId="0" applyNumberFormat="1" applyFont="1" applyFill="1" applyBorder="1" applyAlignment="1">
      <alignment horizontal="center" wrapText="1"/>
    </xf>
    <xf numFmtId="0" fontId="13" fillId="22" borderId="36" xfId="0" applyFont="1" applyFill="1" applyBorder="1" applyAlignment="1">
      <alignment horizontal="left" wrapText="1"/>
    </xf>
    <xf numFmtId="49" fontId="13" fillId="22" borderId="37" xfId="0" applyNumberFormat="1" applyFont="1" applyFill="1" applyBorder="1" applyAlignment="1">
      <alignment horizontal="center" wrapText="1"/>
    </xf>
    <xf numFmtId="4" fontId="13" fillId="22" borderId="37" xfId="0" applyNumberFormat="1" applyFont="1" applyFill="1" applyBorder="1" applyAlignment="1">
      <alignment horizontal="center" wrapText="1"/>
    </xf>
    <xf numFmtId="4" fontId="13" fillId="22" borderId="38" xfId="0" applyNumberFormat="1" applyFont="1" applyFill="1" applyBorder="1" applyAlignment="1">
      <alignment horizontal="center" wrapText="1"/>
    </xf>
    <xf numFmtId="0" fontId="13" fillId="22" borderId="33" xfId="0" applyFont="1" applyFill="1" applyBorder="1" applyAlignment="1">
      <alignment horizontal="left" wrapText="1"/>
    </xf>
    <xf numFmtId="49" fontId="13" fillId="22" borderId="34" xfId="0" applyNumberFormat="1" applyFont="1" applyFill="1" applyBorder="1" applyAlignment="1">
      <alignment horizontal="center" wrapText="1"/>
    </xf>
    <xf numFmtId="4" fontId="13" fillId="22" borderId="34" xfId="0" applyNumberFormat="1" applyFont="1" applyFill="1" applyBorder="1" applyAlignment="1">
      <alignment horizontal="center" wrapText="1"/>
    </xf>
    <xf numFmtId="4" fontId="13" fillId="22" borderId="35" xfId="0" applyNumberFormat="1" applyFont="1" applyFill="1" applyBorder="1" applyAlignment="1">
      <alignment horizontal="center" wrapText="1"/>
    </xf>
    <xf numFmtId="0" fontId="35" fillId="0" borderId="0" xfId="0" applyFont="1" applyFill="1" applyAlignment="1">
      <alignment horizontal="center" vertical="top" wrapText="1"/>
    </xf>
    <xf numFmtId="0" fontId="0" fillId="4" borderId="29" xfId="0" applyFont="1" applyFill="1" applyBorder="1" applyAlignment="1">
      <alignment horizontal="center" vertical="top" wrapText="1"/>
    </xf>
    <xf numFmtId="0" fontId="0" fillId="4" borderId="29" xfId="0" applyFont="1" applyFill="1" applyBorder="1" applyAlignment="1">
      <alignment horizontal="center" vertical="top" wrapText="1"/>
    </xf>
    <xf numFmtId="0" fontId="0" fillId="4" borderId="29" xfId="0" applyFont="1" applyFill="1" applyBorder="1" applyAlignment="1">
      <alignment horizontal="center" vertical="center" wrapText="1"/>
    </xf>
    <xf numFmtId="0" fontId="0" fillId="4" borderId="29" xfId="0" applyFont="1" applyFill="1" applyBorder="1" applyAlignment="1">
      <alignment vertical="top" wrapText="1"/>
    </xf>
    <xf numFmtId="49" fontId="0" fillId="4" borderId="2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0" fillId="4" borderId="39" xfId="0" applyFont="1" applyFill="1" applyBorder="1" applyAlignment="1">
      <alignment horizontal="center" vertical="top" wrapText="1"/>
    </xf>
    <xf numFmtId="0" fontId="0" fillId="4" borderId="40" xfId="0" applyFont="1" applyFill="1" applyBorder="1" applyAlignment="1">
      <alignment horizontal="center" vertical="top" wrapText="1"/>
    </xf>
    <xf numFmtId="0" fontId="0" fillId="4" borderId="40" xfId="0" applyFont="1" applyFill="1" applyBorder="1" applyAlignment="1">
      <alignment horizontal="center" vertical="top" wrapText="1"/>
    </xf>
    <xf numFmtId="0" fontId="0" fillId="4" borderId="41" xfId="0" applyFont="1" applyFill="1" applyBorder="1" applyAlignment="1">
      <alignment vertical="top" wrapText="1"/>
    </xf>
    <xf numFmtId="0" fontId="6" fillId="4" borderId="31" xfId="102" applyNumberFormat="1" applyFont="1" applyFill="1" applyBorder="1" applyProtection="1">
      <alignment horizontal="center" vertical="center" wrapText="1"/>
      <protection/>
    </xf>
    <xf numFmtId="0" fontId="6" fillId="4" borderId="14" xfId="123" applyNumberFormat="1" applyFont="1" applyFill="1" applyProtection="1">
      <alignment horizontal="center" vertical="center" wrapText="1"/>
      <protection/>
    </xf>
    <xf numFmtId="0" fontId="3" fillId="0" borderId="29" xfId="0" applyFont="1" applyFill="1" applyBorder="1" applyAlignment="1">
      <alignment horizontal="left" wrapText="1"/>
    </xf>
    <xf numFmtId="49" fontId="3" fillId="0" borderId="29" xfId="0" applyNumberFormat="1" applyFont="1" applyFill="1" applyBorder="1" applyAlignment="1">
      <alignment horizontal="center" wrapText="1"/>
    </xf>
    <xf numFmtId="4" fontId="3" fillId="0" borderId="29" xfId="0" applyNumberFormat="1" applyFont="1" applyFill="1" applyBorder="1" applyAlignment="1">
      <alignment horizontal="center" wrapText="1"/>
    </xf>
    <xf numFmtId="0" fontId="13" fillId="4" borderId="33" xfId="0" applyFont="1" applyFill="1" applyBorder="1" applyAlignment="1">
      <alignment horizontal="left" wrapText="1"/>
    </xf>
    <xf numFmtId="49" fontId="13" fillId="4" borderId="34" xfId="0" applyNumberFormat="1" applyFont="1" applyFill="1" applyBorder="1" applyAlignment="1">
      <alignment horizontal="center" wrapText="1"/>
    </xf>
    <xf numFmtId="4" fontId="13" fillId="4" borderId="34" xfId="0" applyNumberFormat="1" applyFont="1" applyFill="1" applyBorder="1" applyAlignment="1">
      <alignment horizontal="center" wrapText="1"/>
    </xf>
    <xf numFmtId="0" fontId="13" fillId="22" borderId="36" xfId="0" applyFont="1" applyFill="1" applyBorder="1" applyAlignment="1">
      <alignment horizontal="left" wrapText="1"/>
    </xf>
    <xf numFmtId="49" fontId="13" fillId="22" borderId="37" xfId="0" applyNumberFormat="1" applyFont="1" applyFill="1" applyBorder="1" applyAlignment="1">
      <alignment horizontal="center" wrapText="1"/>
    </xf>
    <xf numFmtId="4" fontId="13" fillId="22" borderId="37" xfId="0" applyNumberFormat="1" applyFont="1" applyFill="1" applyBorder="1" applyAlignment="1">
      <alignment horizontal="center" wrapText="1"/>
    </xf>
    <xf numFmtId="0" fontId="13" fillId="22" borderId="33" xfId="0" applyFont="1" applyFill="1" applyBorder="1" applyAlignment="1">
      <alignment horizontal="left" wrapText="1"/>
    </xf>
    <xf numFmtId="49" fontId="13" fillId="22" borderId="34" xfId="0" applyNumberFormat="1" applyFont="1" applyFill="1" applyBorder="1" applyAlignment="1">
      <alignment horizontal="center" wrapText="1"/>
    </xf>
    <xf numFmtId="4" fontId="13" fillId="22" borderId="34" xfId="0" applyNumberFormat="1" applyFont="1" applyFill="1" applyBorder="1" applyAlignment="1">
      <alignment horizontal="center" wrapText="1"/>
    </xf>
    <xf numFmtId="49" fontId="0" fillId="4" borderId="29" xfId="0" applyNumberFormat="1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</cellXfs>
  <cellStyles count="23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br 2" xfId="34"/>
    <cellStyle name="col" xfId="35"/>
    <cellStyle name="col 2" xfId="36"/>
    <cellStyle name="style0" xfId="37"/>
    <cellStyle name="style0 2" xfId="38"/>
    <cellStyle name="td" xfId="39"/>
    <cellStyle name="td 2" xfId="40"/>
    <cellStyle name="tr" xfId="41"/>
    <cellStyle name="tr 2" xfId="42"/>
    <cellStyle name="xl100" xfId="43"/>
    <cellStyle name="xl100 2" xfId="44"/>
    <cellStyle name="xl101" xfId="45"/>
    <cellStyle name="xl101 2" xfId="46"/>
    <cellStyle name="xl102" xfId="47"/>
    <cellStyle name="xl102 2" xfId="48"/>
    <cellStyle name="xl103" xfId="49"/>
    <cellStyle name="xl103 2" xfId="50"/>
    <cellStyle name="xl21" xfId="51"/>
    <cellStyle name="xl21 2" xfId="52"/>
    <cellStyle name="xl21_Анализ расходов бюджета в разрезе программм за 2016 год" xfId="53"/>
    <cellStyle name="xl22" xfId="54"/>
    <cellStyle name="xl22 2" xfId="55"/>
    <cellStyle name="xl22_Анализ расходов бюджета в разрезе программм за 2016 год" xfId="56"/>
    <cellStyle name="xl23" xfId="57"/>
    <cellStyle name="xl23 2" xfId="58"/>
    <cellStyle name="xl24" xfId="59"/>
    <cellStyle name="xl24 2" xfId="60"/>
    <cellStyle name="xl25" xfId="61"/>
    <cellStyle name="xl25 2" xfId="62"/>
    <cellStyle name="xl25_Анализ расходов бюджета в разрезе программм за 2016 год" xfId="63"/>
    <cellStyle name="xl26" xfId="64"/>
    <cellStyle name="xl26 2" xfId="65"/>
    <cellStyle name="xl26_Анализ расходов бюджета в разрезе программм за 2016 год" xfId="66"/>
    <cellStyle name="xl27" xfId="67"/>
    <cellStyle name="xl27 2" xfId="68"/>
    <cellStyle name="xl27_Анализ расходов бюджета в разрезе программм за 2016 год" xfId="69"/>
    <cellStyle name="xl28" xfId="70"/>
    <cellStyle name="xl28 2" xfId="71"/>
    <cellStyle name="xl28_Анализ расходов бюджета в разрезе программм за 2016 год" xfId="72"/>
    <cellStyle name="xl29" xfId="73"/>
    <cellStyle name="xl29 2" xfId="74"/>
    <cellStyle name="xl29_Анализ расходов бюджета в разрезе программм за 2016 год" xfId="75"/>
    <cellStyle name="xl30" xfId="76"/>
    <cellStyle name="xl30 2" xfId="77"/>
    <cellStyle name="xl31" xfId="78"/>
    <cellStyle name="xl31 2" xfId="79"/>
    <cellStyle name="xl32" xfId="80"/>
    <cellStyle name="xl32 2" xfId="81"/>
    <cellStyle name="xl33" xfId="82"/>
    <cellStyle name="xl33 2" xfId="83"/>
    <cellStyle name="xl34" xfId="84"/>
    <cellStyle name="xl34 2" xfId="85"/>
    <cellStyle name="xl35" xfId="86"/>
    <cellStyle name="xl35 2" xfId="87"/>
    <cellStyle name="xl36" xfId="88"/>
    <cellStyle name="xl36 2" xfId="89"/>
    <cellStyle name="xl37" xfId="90"/>
    <cellStyle name="xl37 2" xfId="91"/>
    <cellStyle name="xl38" xfId="92"/>
    <cellStyle name="xl38 2" xfId="93"/>
    <cellStyle name="xl39" xfId="94"/>
    <cellStyle name="xl39 2" xfId="95"/>
    <cellStyle name="xl40" xfId="96"/>
    <cellStyle name="xl40 2" xfId="97"/>
    <cellStyle name="xl41" xfId="98"/>
    <cellStyle name="xl41 2" xfId="99"/>
    <cellStyle name="xl42" xfId="100"/>
    <cellStyle name="xl42 2" xfId="101"/>
    <cellStyle name="xl43" xfId="102"/>
    <cellStyle name="xl43 2" xfId="103"/>
    <cellStyle name="xl44" xfId="104"/>
    <cellStyle name="xl44 2" xfId="105"/>
    <cellStyle name="xl45" xfId="106"/>
    <cellStyle name="xl45 2" xfId="107"/>
    <cellStyle name="xl46" xfId="108"/>
    <cellStyle name="xl46 2" xfId="109"/>
    <cellStyle name="xl47" xfId="110"/>
    <cellStyle name="xl47 2" xfId="111"/>
    <cellStyle name="xl48" xfId="112"/>
    <cellStyle name="xl48 2" xfId="113"/>
    <cellStyle name="xl49" xfId="114"/>
    <cellStyle name="xl49 2" xfId="115"/>
    <cellStyle name="xl50" xfId="116"/>
    <cellStyle name="xl50 2" xfId="117"/>
    <cellStyle name="xl51" xfId="118"/>
    <cellStyle name="xl51 2" xfId="119"/>
    <cellStyle name="xl51_Анализ расходов бюджета в разрезе программм за 2016 год" xfId="120"/>
    <cellStyle name="xl52" xfId="121"/>
    <cellStyle name="xl52 2" xfId="122"/>
    <cellStyle name="xl52 2_Анализ расходов бюджета в разрезе программм за 2016 год" xfId="123"/>
    <cellStyle name="xl53" xfId="124"/>
    <cellStyle name="xl53 2" xfId="125"/>
    <cellStyle name="xl54" xfId="126"/>
    <cellStyle name="xl54 2" xfId="127"/>
    <cellStyle name="xl55" xfId="128"/>
    <cellStyle name="xl55 2" xfId="129"/>
    <cellStyle name="xl56" xfId="130"/>
    <cellStyle name="xl56 2" xfId="131"/>
    <cellStyle name="xl57" xfId="132"/>
    <cellStyle name="xl57 2" xfId="133"/>
    <cellStyle name="xl58" xfId="134"/>
    <cellStyle name="xl58 2" xfId="135"/>
    <cellStyle name="xl59" xfId="136"/>
    <cellStyle name="xl59 2" xfId="137"/>
    <cellStyle name="xl60" xfId="138"/>
    <cellStyle name="xl60 2" xfId="139"/>
    <cellStyle name="xl60_Анализ расходов бюджета в разрезе программм за 2016 год" xfId="140"/>
    <cellStyle name="xl61" xfId="141"/>
    <cellStyle name="xl61 2" xfId="142"/>
    <cellStyle name="xl62" xfId="143"/>
    <cellStyle name="xl62 2" xfId="144"/>
    <cellStyle name="xl62_Анализ расходов бюджета в разрезе программм за 2016 год" xfId="145"/>
    <cellStyle name="xl63" xfId="146"/>
    <cellStyle name="xl63 2" xfId="147"/>
    <cellStyle name="xl64" xfId="148"/>
    <cellStyle name="xl64 2" xfId="149"/>
    <cellStyle name="xl65" xfId="150"/>
    <cellStyle name="xl65 2" xfId="151"/>
    <cellStyle name="xl66" xfId="152"/>
    <cellStyle name="xl66 2" xfId="153"/>
    <cellStyle name="xl67" xfId="154"/>
    <cellStyle name="xl67 2" xfId="155"/>
    <cellStyle name="xl68" xfId="156"/>
    <cellStyle name="xl68 2" xfId="157"/>
    <cellStyle name="xl69" xfId="158"/>
    <cellStyle name="xl69 2" xfId="159"/>
    <cellStyle name="xl70" xfId="160"/>
    <cellStyle name="xl70 2" xfId="161"/>
    <cellStyle name="xl71" xfId="162"/>
    <cellStyle name="xl71 2" xfId="163"/>
    <cellStyle name="xl72" xfId="164"/>
    <cellStyle name="xl72 2" xfId="165"/>
    <cellStyle name="xl73" xfId="166"/>
    <cellStyle name="xl73 2" xfId="167"/>
    <cellStyle name="xl74" xfId="168"/>
    <cellStyle name="xl74 2" xfId="169"/>
    <cellStyle name="xl75" xfId="170"/>
    <cellStyle name="xl75 2" xfId="171"/>
    <cellStyle name="xl76" xfId="172"/>
    <cellStyle name="xl76 2" xfId="173"/>
    <cellStyle name="xl77" xfId="174"/>
    <cellStyle name="xl77 2" xfId="175"/>
    <cellStyle name="xl78" xfId="176"/>
    <cellStyle name="xl78 2" xfId="177"/>
    <cellStyle name="xl79" xfId="178"/>
    <cellStyle name="xl79 2" xfId="179"/>
    <cellStyle name="xl80" xfId="180"/>
    <cellStyle name="xl80 2" xfId="181"/>
    <cellStyle name="xl81" xfId="182"/>
    <cellStyle name="xl81 2" xfId="183"/>
    <cellStyle name="xl82" xfId="184"/>
    <cellStyle name="xl82 2" xfId="185"/>
    <cellStyle name="xl83" xfId="186"/>
    <cellStyle name="xl83 2" xfId="187"/>
    <cellStyle name="xl84" xfId="188"/>
    <cellStyle name="xl84 2" xfId="189"/>
    <cellStyle name="xl85" xfId="190"/>
    <cellStyle name="xl85 2" xfId="191"/>
    <cellStyle name="xl85_Анализ расходов бюджета в разрезе программм за 2016 год" xfId="192"/>
    <cellStyle name="xl86" xfId="193"/>
    <cellStyle name="xl86 2" xfId="194"/>
    <cellStyle name="xl87" xfId="195"/>
    <cellStyle name="xl87 2" xfId="196"/>
    <cellStyle name="xl88" xfId="197"/>
    <cellStyle name="xl88 2" xfId="198"/>
    <cellStyle name="xl89" xfId="199"/>
    <cellStyle name="xl89 2" xfId="200"/>
    <cellStyle name="xl90" xfId="201"/>
    <cellStyle name="xl90 2" xfId="202"/>
    <cellStyle name="xl91" xfId="203"/>
    <cellStyle name="xl91 2" xfId="204"/>
    <cellStyle name="xl92" xfId="205"/>
    <cellStyle name="xl92 2" xfId="206"/>
    <cellStyle name="xl93" xfId="207"/>
    <cellStyle name="xl93 2" xfId="208"/>
    <cellStyle name="xl94" xfId="209"/>
    <cellStyle name="xl94 2" xfId="210"/>
    <cellStyle name="xl95" xfId="211"/>
    <cellStyle name="xl95 2" xfId="212"/>
    <cellStyle name="xl96" xfId="213"/>
    <cellStyle name="xl96 2" xfId="214"/>
    <cellStyle name="xl97" xfId="215"/>
    <cellStyle name="xl97 2" xfId="216"/>
    <cellStyle name="xl98" xfId="217"/>
    <cellStyle name="xl98 2" xfId="218"/>
    <cellStyle name="xl99" xfId="219"/>
    <cellStyle name="xl99 2" xfId="220"/>
    <cellStyle name="Акцент1" xfId="221"/>
    <cellStyle name="Акцент2" xfId="222"/>
    <cellStyle name="Акцент3" xfId="223"/>
    <cellStyle name="Акцент4" xfId="224"/>
    <cellStyle name="Акцент5" xfId="225"/>
    <cellStyle name="Акцент6" xfId="226"/>
    <cellStyle name="Ввод " xfId="227"/>
    <cellStyle name="Вывод" xfId="228"/>
    <cellStyle name="Вычисление" xfId="229"/>
    <cellStyle name="Hyperlink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Обычный 2" xfId="241"/>
    <cellStyle name="Обычный 3" xfId="242"/>
    <cellStyle name="Followed Hyperlink" xfId="243"/>
    <cellStyle name="Плохой" xfId="244"/>
    <cellStyle name="Пояснение" xfId="245"/>
    <cellStyle name="Примечание" xfId="246"/>
    <cellStyle name="Percent" xfId="247"/>
    <cellStyle name="Связанная ячейка" xfId="248"/>
    <cellStyle name="Текст предупреждения" xfId="249"/>
    <cellStyle name="Comma" xfId="250"/>
    <cellStyle name="Comma [0]" xfId="251"/>
    <cellStyle name="Хороший" xfId="2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zoomScaleSheetLayoutView="75" zoomScalePageLayoutView="0" workbookViewId="0" topLeftCell="A4">
      <selection activeCell="C54" sqref="C54"/>
    </sheetView>
  </sheetViews>
  <sheetFormatPr defaultColWidth="9.33203125" defaultRowHeight="12.75"/>
  <cols>
    <col min="1" max="1" width="49" style="0" customWidth="1"/>
    <col min="2" max="2" width="18.66015625" style="9" customWidth="1"/>
    <col min="3" max="3" width="20.5" style="11" customWidth="1"/>
    <col min="4" max="4" width="20.33203125" style="9" customWidth="1"/>
    <col min="5" max="5" width="19.33203125" style="9" customWidth="1"/>
    <col min="6" max="6" width="16.33203125" style="9" customWidth="1"/>
    <col min="7" max="7" width="20.66015625" style="11" customWidth="1"/>
    <col min="8" max="8" width="16.66015625" style="11" customWidth="1"/>
    <col min="9" max="9" width="0.1640625" style="0" customWidth="1"/>
    <col min="10" max="10" width="9.66015625" style="0" customWidth="1"/>
    <col min="11" max="11" width="16.16015625" style="0" customWidth="1"/>
  </cols>
  <sheetData>
    <row r="1" spans="1:8" ht="18.75">
      <c r="A1" s="43" t="s">
        <v>60</v>
      </c>
      <c r="B1" s="43"/>
      <c r="C1" s="43"/>
      <c r="D1" s="43"/>
      <c r="E1" s="43"/>
      <c r="F1" s="43"/>
      <c r="G1" s="43"/>
      <c r="H1" s="43"/>
    </row>
    <row r="2" spans="1:8" ht="15.75">
      <c r="A2" s="1" t="s">
        <v>41</v>
      </c>
      <c r="B2" s="12"/>
      <c r="C2" s="49"/>
      <c r="D2" s="49"/>
      <c r="E2" s="49"/>
      <c r="F2" s="49"/>
      <c r="G2" s="49"/>
      <c r="H2"/>
    </row>
    <row r="3" spans="1:8" ht="13.5" thickBot="1">
      <c r="A3" s="46" t="s">
        <v>42</v>
      </c>
      <c r="B3" s="48" t="s">
        <v>66</v>
      </c>
      <c r="C3" s="44" t="s">
        <v>52</v>
      </c>
      <c r="D3" s="45"/>
      <c r="E3" s="50" t="s">
        <v>61</v>
      </c>
      <c r="F3" s="51"/>
      <c r="G3" s="52"/>
      <c r="H3" s="53"/>
    </row>
    <row r="4" spans="1:8" ht="76.5">
      <c r="A4" s="47"/>
      <c r="B4" s="45"/>
      <c r="C4" s="13" t="s">
        <v>58</v>
      </c>
      <c r="D4" s="14" t="s">
        <v>59</v>
      </c>
      <c r="E4" s="15" t="s">
        <v>62</v>
      </c>
      <c r="F4" s="17" t="s">
        <v>55</v>
      </c>
      <c r="G4" s="16" t="s">
        <v>63</v>
      </c>
      <c r="H4" s="18" t="s">
        <v>56</v>
      </c>
    </row>
    <row r="5" spans="1:8" ht="28.5">
      <c r="A5" s="19" t="s">
        <v>26</v>
      </c>
      <c r="B5" s="20" t="s">
        <v>67</v>
      </c>
      <c r="C5" s="21">
        <f>C6+C7+C8+C9+C10+C11+C12</f>
        <v>194367605.11000004</v>
      </c>
      <c r="D5" s="21">
        <f>D6+D7+D8+D9+D10+D11+D12</f>
        <v>42818138.83</v>
      </c>
      <c r="E5" s="21">
        <f>E6+E7+E8+E9+E10+E11+E12</f>
        <v>169280563</v>
      </c>
      <c r="F5" s="21">
        <f aca="true" t="shared" si="0" ref="F5:F11">E5/C5*100</f>
        <v>87.09299211882437</v>
      </c>
      <c r="G5" s="21">
        <f>G6+G7+G8+G9+G10+G11+G12</f>
        <v>33036576.32</v>
      </c>
      <c r="H5" s="21">
        <f>G5/D5*100</f>
        <v>77.155563559557</v>
      </c>
    </row>
    <row r="6" spans="1:8" ht="30">
      <c r="A6" s="22" t="s">
        <v>0</v>
      </c>
      <c r="B6" s="23" t="s">
        <v>69</v>
      </c>
      <c r="C6" s="24">
        <v>162730883.33</v>
      </c>
      <c r="D6" s="24">
        <v>35876725</v>
      </c>
      <c r="E6" s="24">
        <v>158740793</v>
      </c>
      <c r="F6" s="24">
        <f t="shared" si="0"/>
        <v>97.54804358684113</v>
      </c>
      <c r="G6" s="24">
        <v>30776902</v>
      </c>
      <c r="H6" s="24">
        <f aca="true" t="shared" si="1" ref="H6:H54">G6/D6*100</f>
        <v>85.7851490067725</v>
      </c>
    </row>
    <row r="7" spans="1:8" s="4" customFormat="1" ht="29.25" customHeight="1">
      <c r="A7" s="22" t="s">
        <v>1</v>
      </c>
      <c r="B7" s="23" t="s">
        <v>68</v>
      </c>
      <c r="C7" s="24">
        <v>120000</v>
      </c>
      <c r="D7" s="24">
        <v>25000</v>
      </c>
      <c r="E7" s="24">
        <v>1283500</v>
      </c>
      <c r="F7" s="24">
        <f t="shared" si="0"/>
        <v>1069.5833333333333</v>
      </c>
      <c r="G7" s="24">
        <v>231600</v>
      </c>
      <c r="H7" s="24">
        <f t="shared" si="1"/>
        <v>926.4</v>
      </c>
    </row>
    <row r="8" spans="1:8" s="4" customFormat="1" ht="60">
      <c r="A8" s="22" t="s">
        <v>2</v>
      </c>
      <c r="B8" s="23" t="s">
        <v>3</v>
      </c>
      <c r="C8" s="24">
        <v>62000</v>
      </c>
      <c r="D8" s="24">
        <v>13000</v>
      </c>
      <c r="E8" s="24">
        <v>0</v>
      </c>
      <c r="F8" s="24">
        <f t="shared" si="0"/>
        <v>0</v>
      </c>
      <c r="G8" s="24">
        <v>0</v>
      </c>
      <c r="H8" s="24">
        <f t="shared" si="1"/>
        <v>0</v>
      </c>
    </row>
    <row r="9" spans="1:8" s="4" customFormat="1" ht="39" customHeight="1">
      <c r="A9" s="22" t="s">
        <v>17</v>
      </c>
      <c r="B9" s="23" t="s">
        <v>4</v>
      </c>
      <c r="C9" s="24">
        <v>827079.74</v>
      </c>
      <c r="D9" s="24">
        <v>94562</v>
      </c>
      <c r="E9" s="24">
        <v>0</v>
      </c>
      <c r="F9" s="24">
        <f t="shared" si="0"/>
        <v>0</v>
      </c>
      <c r="G9" s="24">
        <v>0</v>
      </c>
      <c r="H9" s="24">
        <f t="shared" si="1"/>
        <v>0</v>
      </c>
    </row>
    <row r="10" spans="1:8" s="4" customFormat="1" ht="60">
      <c r="A10" s="22" t="s">
        <v>50</v>
      </c>
      <c r="B10" s="23" t="s">
        <v>5</v>
      </c>
      <c r="C10" s="24">
        <v>6456512.83</v>
      </c>
      <c r="D10" s="24">
        <v>1205796.93</v>
      </c>
      <c r="E10" s="24">
        <v>0</v>
      </c>
      <c r="F10" s="24">
        <f t="shared" si="0"/>
        <v>0</v>
      </c>
      <c r="G10" s="24">
        <v>0</v>
      </c>
      <c r="H10" s="24">
        <f t="shared" si="1"/>
        <v>0</v>
      </c>
    </row>
    <row r="11" spans="1:8" s="5" customFormat="1" ht="60">
      <c r="A11" s="22" t="s">
        <v>47</v>
      </c>
      <c r="B11" s="23" t="s">
        <v>65</v>
      </c>
      <c r="C11" s="24">
        <v>8400009.21</v>
      </c>
      <c r="D11" s="24">
        <v>1823834.9</v>
      </c>
      <c r="E11" s="24">
        <v>9256270</v>
      </c>
      <c r="F11" s="24">
        <f t="shared" si="0"/>
        <v>110.1935696568123</v>
      </c>
      <c r="G11" s="24">
        <v>2028074.32</v>
      </c>
      <c r="H11" s="24">
        <f t="shared" si="1"/>
        <v>111.19835024540873</v>
      </c>
    </row>
    <row r="12" spans="1:8" ht="60">
      <c r="A12" s="25" t="s">
        <v>54</v>
      </c>
      <c r="B12" s="26" t="s">
        <v>51</v>
      </c>
      <c r="C12" s="27">
        <v>15771120</v>
      </c>
      <c r="D12" s="27">
        <v>3779220</v>
      </c>
      <c r="E12" s="27">
        <v>0</v>
      </c>
      <c r="F12" s="24">
        <v>0</v>
      </c>
      <c r="G12" s="27">
        <v>0</v>
      </c>
      <c r="H12" s="24">
        <v>0</v>
      </c>
    </row>
    <row r="13" spans="1:8" s="4" customFormat="1" ht="28.5">
      <c r="A13" s="19" t="s">
        <v>18</v>
      </c>
      <c r="B13" s="20" t="s">
        <v>70</v>
      </c>
      <c r="C13" s="21">
        <f>C14+C15</f>
        <v>13248824.92</v>
      </c>
      <c r="D13" s="21">
        <f>D14+D15</f>
        <v>3403907.8</v>
      </c>
      <c r="E13" s="21">
        <f>E14+E15</f>
        <v>13265250</v>
      </c>
      <c r="F13" s="21">
        <f aca="true" t="shared" si="2" ref="F13:F54">E13/C13*100</f>
        <v>100.12397386258162</v>
      </c>
      <c r="G13" s="21">
        <f>G14+G15</f>
        <v>3116298.46</v>
      </c>
      <c r="H13" s="21">
        <f t="shared" si="1"/>
        <v>91.55061309239927</v>
      </c>
    </row>
    <row r="14" spans="1:8" s="5" customFormat="1" ht="45">
      <c r="A14" s="22" t="s">
        <v>19</v>
      </c>
      <c r="B14" s="23" t="s">
        <v>71</v>
      </c>
      <c r="C14" s="24">
        <v>10154893.15</v>
      </c>
      <c r="D14" s="24">
        <v>2719826.55</v>
      </c>
      <c r="E14" s="24">
        <v>9429150</v>
      </c>
      <c r="F14" s="24">
        <f t="shared" si="2"/>
        <v>92.85326650630489</v>
      </c>
      <c r="G14" s="24">
        <v>2367760.05</v>
      </c>
      <c r="H14" s="24">
        <f t="shared" si="1"/>
        <v>87.05555323003962</v>
      </c>
    </row>
    <row r="15" spans="1:8" s="5" customFormat="1" ht="60">
      <c r="A15" s="22" t="s">
        <v>20</v>
      </c>
      <c r="B15" s="23" t="s">
        <v>72</v>
      </c>
      <c r="C15" s="24">
        <v>3093931.77</v>
      </c>
      <c r="D15" s="24">
        <v>684081.25</v>
      </c>
      <c r="E15" s="24">
        <v>3836100</v>
      </c>
      <c r="F15" s="24">
        <f t="shared" si="2"/>
        <v>123.98786673954352</v>
      </c>
      <c r="G15" s="24">
        <v>748538.41</v>
      </c>
      <c r="H15" s="24">
        <f t="shared" si="1"/>
        <v>109.42244214411664</v>
      </c>
    </row>
    <row r="16" spans="1:8" s="5" customFormat="1" ht="42.75">
      <c r="A16" s="19" t="s">
        <v>25</v>
      </c>
      <c r="B16" s="20" t="s">
        <v>73</v>
      </c>
      <c r="C16" s="21">
        <f>C17</f>
        <v>26116029.25</v>
      </c>
      <c r="D16" s="21">
        <f>D17</f>
        <v>6712225</v>
      </c>
      <c r="E16" s="21">
        <f>E17</f>
        <v>22265000</v>
      </c>
      <c r="F16" s="21">
        <f t="shared" si="2"/>
        <v>85.25415478312041</v>
      </c>
      <c r="G16" s="21">
        <f>G17</f>
        <v>7503980</v>
      </c>
      <c r="H16" s="21">
        <f t="shared" si="1"/>
        <v>111.79571602560998</v>
      </c>
    </row>
    <row r="17" spans="1:8" s="5" customFormat="1" ht="30">
      <c r="A17" s="22" t="s">
        <v>22</v>
      </c>
      <c r="B17" s="23" t="s">
        <v>74</v>
      </c>
      <c r="C17" s="24">
        <v>26116029.25</v>
      </c>
      <c r="D17" s="24">
        <v>6712225</v>
      </c>
      <c r="E17" s="24">
        <v>22265000</v>
      </c>
      <c r="F17" s="24">
        <f t="shared" si="2"/>
        <v>85.25415478312041</v>
      </c>
      <c r="G17" s="24">
        <v>7503980</v>
      </c>
      <c r="H17" s="24">
        <f t="shared" si="1"/>
        <v>111.79571602560998</v>
      </c>
    </row>
    <row r="18" spans="1:8" s="4" customFormat="1" ht="42.75">
      <c r="A18" s="19" t="s">
        <v>21</v>
      </c>
      <c r="B18" s="20" t="s">
        <v>75</v>
      </c>
      <c r="C18" s="21">
        <f>C19</f>
        <v>17798033.28</v>
      </c>
      <c r="D18" s="21">
        <f>D19</f>
        <v>4105690</v>
      </c>
      <c r="E18" s="21">
        <f>E19</f>
        <v>19312184</v>
      </c>
      <c r="F18" s="21">
        <f t="shared" si="2"/>
        <v>108.50740470129068</v>
      </c>
      <c r="G18" s="21">
        <f>G19</f>
        <v>5400215</v>
      </c>
      <c r="H18" s="21">
        <f t="shared" si="1"/>
        <v>131.53002296812474</v>
      </c>
    </row>
    <row r="19" spans="1:8" s="4" customFormat="1" ht="45">
      <c r="A19" s="22" t="s">
        <v>23</v>
      </c>
      <c r="B19" s="23" t="s">
        <v>76</v>
      </c>
      <c r="C19" s="24">
        <v>17798033.28</v>
      </c>
      <c r="D19" s="24">
        <v>4105690</v>
      </c>
      <c r="E19" s="24">
        <v>19312184</v>
      </c>
      <c r="F19" s="24">
        <f t="shared" si="2"/>
        <v>108.50740470129068</v>
      </c>
      <c r="G19" s="24">
        <v>5400215</v>
      </c>
      <c r="H19" s="24">
        <f t="shared" si="1"/>
        <v>131.53002296812474</v>
      </c>
    </row>
    <row r="20" spans="1:8" s="4" customFormat="1" ht="59.25" customHeight="1">
      <c r="A20" s="19" t="s">
        <v>24</v>
      </c>
      <c r="B20" s="20" t="s">
        <v>77</v>
      </c>
      <c r="C20" s="21">
        <f>C21+C22+C23+C24</f>
        <v>73384450.22</v>
      </c>
      <c r="D20" s="21">
        <f>D21+D22+D23+D24</f>
        <v>23816675.549999997</v>
      </c>
      <c r="E20" s="21">
        <f>E21+E22+E23+E24</f>
        <v>52176698</v>
      </c>
      <c r="F20" s="21">
        <f t="shared" si="2"/>
        <v>71.10048224600571</v>
      </c>
      <c r="G20" s="21">
        <f>G21+G22+G23+G24</f>
        <v>22501818.41</v>
      </c>
      <c r="H20" s="21">
        <f t="shared" si="1"/>
        <v>94.47925829430045</v>
      </c>
    </row>
    <row r="21" spans="1:8" s="4" customFormat="1" ht="30">
      <c r="A21" s="22" t="s">
        <v>27</v>
      </c>
      <c r="B21" s="23" t="s">
        <v>78</v>
      </c>
      <c r="C21" s="24">
        <v>19954384</v>
      </c>
      <c r="D21" s="24">
        <v>17397000</v>
      </c>
      <c r="E21" s="24">
        <v>4350000</v>
      </c>
      <c r="F21" s="24">
        <f t="shared" si="2"/>
        <v>21.799720803207954</v>
      </c>
      <c r="G21" s="24">
        <v>939749.51</v>
      </c>
      <c r="H21" s="24">
        <f t="shared" si="1"/>
        <v>5.401790596079784</v>
      </c>
    </row>
    <row r="22" spans="1:8" s="4" customFormat="1" ht="30">
      <c r="A22" s="22" t="s">
        <v>28</v>
      </c>
      <c r="B22" s="23" t="s">
        <v>79</v>
      </c>
      <c r="C22" s="24">
        <v>5112126.1</v>
      </c>
      <c r="D22" s="24">
        <v>1775293.38</v>
      </c>
      <c r="E22" s="24">
        <v>7845898</v>
      </c>
      <c r="F22" s="24">
        <f t="shared" si="2"/>
        <v>153.4762219578269</v>
      </c>
      <c r="G22" s="24">
        <v>2272068.9</v>
      </c>
      <c r="H22" s="24">
        <f t="shared" si="1"/>
        <v>127.98272812801228</v>
      </c>
    </row>
    <row r="23" spans="1:8" s="4" customFormat="1" ht="45">
      <c r="A23" s="22" t="s">
        <v>29</v>
      </c>
      <c r="B23" s="23" t="s">
        <v>80</v>
      </c>
      <c r="C23" s="24">
        <v>5477391.62</v>
      </c>
      <c r="D23" s="24">
        <v>0</v>
      </c>
      <c r="E23" s="24">
        <v>3786000</v>
      </c>
      <c r="F23" s="24">
        <f t="shared" si="2"/>
        <v>69.1204913334278</v>
      </c>
      <c r="G23" s="24">
        <v>0</v>
      </c>
      <c r="H23" s="24">
        <v>0</v>
      </c>
    </row>
    <row r="24" spans="1:8" s="4" customFormat="1" ht="45">
      <c r="A24" s="22" t="s">
        <v>53</v>
      </c>
      <c r="B24" s="23" t="s">
        <v>81</v>
      </c>
      <c r="C24" s="24">
        <v>42840548.5</v>
      </c>
      <c r="D24" s="24">
        <v>4644382.17</v>
      </c>
      <c r="E24" s="24">
        <v>36194800</v>
      </c>
      <c r="F24" s="24">
        <f t="shared" si="2"/>
        <v>84.48724693615908</v>
      </c>
      <c r="G24" s="24">
        <v>19290000</v>
      </c>
      <c r="H24" s="24">
        <f t="shared" si="1"/>
        <v>415.3404972700599</v>
      </c>
    </row>
    <row r="25" spans="1:8" s="4" customFormat="1" ht="71.25">
      <c r="A25" s="19" t="s">
        <v>30</v>
      </c>
      <c r="B25" s="20" t="s">
        <v>82</v>
      </c>
      <c r="C25" s="21">
        <f aca="true" t="shared" si="3" ref="C25:H25">C26+C27+C28</f>
        <v>13179642.48</v>
      </c>
      <c r="D25" s="21">
        <f t="shared" si="3"/>
        <v>2862072.28</v>
      </c>
      <c r="E25" s="21">
        <f t="shared" si="3"/>
        <v>16060770</v>
      </c>
      <c r="F25" s="21">
        <f t="shared" si="3"/>
        <v>325.0507698504571</v>
      </c>
      <c r="G25" s="21">
        <f t="shared" si="3"/>
        <v>2965189.35</v>
      </c>
      <c r="H25" s="21">
        <f t="shared" si="3"/>
        <v>100.987607133388</v>
      </c>
    </row>
    <row r="26" spans="1:8" s="4" customFormat="1" ht="75">
      <c r="A26" s="22" t="s">
        <v>16</v>
      </c>
      <c r="B26" s="23" t="s">
        <v>83</v>
      </c>
      <c r="C26" s="24">
        <f>12723642.48+20000</f>
        <v>12743642.48</v>
      </c>
      <c r="D26" s="24">
        <f>2860072.28+2000</f>
        <v>2862072.28</v>
      </c>
      <c r="E26" s="24">
        <v>15613770</v>
      </c>
      <c r="F26" s="24">
        <f t="shared" si="2"/>
        <v>122.52203421827319</v>
      </c>
      <c r="G26" s="24">
        <v>2890338.31</v>
      </c>
      <c r="H26" s="24">
        <f t="shared" si="1"/>
        <v>100.987607133388</v>
      </c>
    </row>
    <row r="27" spans="1:8" s="4" customFormat="1" ht="30">
      <c r="A27" s="22" t="s">
        <v>31</v>
      </c>
      <c r="B27" s="23" t="s">
        <v>84</v>
      </c>
      <c r="C27" s="24">
        <v>1000</v>
      </c>
      <c r="D27" s="24">
        <v>0</v>
      </c>
      <c r="E27" s="24">
        <v>1000</v>
      </c>
      <c r="F27" s="24">
        <f t="shared" si="2"/>
        <v>100</v>
      </c>
      <c r="G27" s="24">
        <v>0</v>
      </c>
      <c r="H27" s="24">
        <v>0</v>
      </c>
    </row>
    <row r="28" spans="1:8" s="4" customFormat="1" ht="51" customHeight="1">
      <c r="A28" s="22" t="s">
        <v>32</v>
      </c>
      <c r="B28" s="23" t="s">
        <v>85</v>
      </c>
      <c r="C28" s="24">
        <v>435000</v>
      </c>
      <c r="D28" s="24">
        <v>0</v>
      </c>
      <c r="E28" s="24">
        <v>446000</v>
      </c>
      <c r="F28" s="24">
        <f t="shared" si="2"/>
        <v>102.5287356321839</v>
      </c>
      <c r="G28" s="24">
        <v>74851.04</v>
      </c>
      <c r="H28" s="24">
        <v>0</v>
      </c>
    </row>
    <row r="29" spans="1:8" s="4" customFormat="1" ht="28.5">
      <c r="A29" s="19" t="s">
        <v>33</v>
      </c>
      <c r="B29" s="20" t="s">
        <v>86</v>
      </c>
      <c r="C29" s="21">
        <f>C30</f>
        <v>9135</v>
      </c>
      <c r="D29" s="21">
        <f>D30</f>
        <v>0</v>
      </c>
      <c r="E29" s="21">
        <f>E30</f>
        <v>60000</v>
      </c>
      <c r="F29" s="21">
        <f t="shared" si="2"/>
        <v>656.8144499178982</v>
      </c>
      <c r="G29" s="21">
        <f>G30</f>
        <v>0</v>
      </c>
      <c r="H29" s="21" t="e">
        <f t="shared" si="1"/>
        <v>#DIV/0!</v>
      </c>
    </row>
    <row r="30" spans="1:8" s="4" customFormat="1" ht="30">
      <c r="A30" s="22" t="s">
        <v>34</v>
      </c>
      <c r="B30" s="23" t="s">
        <v>87</v>
      </c>
      <c r="C30" s="24">
        <v>9135</v>
      </c>
      <c r="D30" s="24">
        <v>0</v>
      </c>
      <c r="E30" s="24">
        <v>60000</v>
      </c>
      <c r="F30" s="24">
        <f t="shared" si="2"/>
        <v>656.8144499178982</v>
      </c>
      <c r="G30" s="24">
        <v>0</v>
      </c>
      <c r="H30" s="24" t="e">
        <f t="shared" si="1"/>
        <v>#DIV/0!</v>
      </c>
    </row>
    <row r="31" spans="1:8" s="4" customFormat="1" ht="33.75" customHeight="1">
      <c r="A31" s="19" t="s">
        <v>35</v>
      </c>
      <c r="B31" s="20" t="s">
        <v>88</v>
      </c>
      <c r="C31" s="21">
        <f>C32+C33</f>
        <v>9538144.69</v>
      </c>
      <c r="D31" s="21">
        <f>D32+D33</f>
        <v>3100000</v>
      </c>
      <c r="E31" s="21">
        <f>E32+E33</f>
        <v>9910220</v>
      </c>
      <c r="F31" s="21">
        <f t="shared" si="2"/>
        <v>103.90091912099102</v>
      </c>
      <c r="G31" s="21">
        <f>G32+G33</f>
        <v>1803546</v>
      </c>
      <c r="H31" s="21">
        <f t="shared" si="1"/>
        <v>58.17890322580646</v>
      </c>
    </row>
    <row r="32" spans="1:8" s="4" customFormat="1" ht="30">
      <c r="A32" s="22" t="s">
        <v>36</v>
      </c>
      <c r="B32" s="23" t="s">
        <v>89</v>
      </c>
      <c r="C32" s="24">
        <v>9000000</v>
      </c>
      <c r="D32" s="24">
        <v>3000000</v>
      </c>
      <c r="E32" s="24">
        <v>9434600</v>
      </c>
      <c r="F32" s="24">
        <f t="shared" si="2"/>
        <v>104.82888888888888</v>
      </c>
      <c r="G32" s="24">
        <v>1803546</v>
      </c>
      <c r="H32" s="24">
        <f t="shared" si="1"/>
        <v>60.1182</v>
      </c>
    </row>
    <row r="33" spans="1:8" s="4" customFormat="1" ht="60">
      <c r="A33" s="22" t="s">
        <v>37</v>
      </c>
      <c r="B33" s="23" t="s">
        <v>90</v>
      </c>
      <c r="C33" s="24">
        <v>538144.69</v>
      </c>
      <c r="D33" s="24">
        <v>100000</v>
      </c>
      <c r="E33" s="24">
        <v>475620</v>
      </c>
      <c r="F33" s="24">
        <f t="shared" si="2"/>
        <v>88.38143511180981</v>
      </c>
      <c r="G33" s="24">
        <v>0</v>
      </c>
      <c r="H33" s="24">
        <f t="shared" si="1"/>
        <v>0</v>
      </c>
    </row>
    <row r="34" spans="1:8" s="4" customFormat="1" ht="42.75">
      <c r="A34" s="19" t="s">
        <v>38</v>
      </c>
      <c r="B34" s="20" t="s">
        <v>91</v>
      </c>
      <c r="C34" s="21">
        <f>C35+C36</f>
        <v>2370311.91</v>
      </c>
      <c r="D34" s="21">
        <f>D35+D36</f>
        <v>0</v>
      </c>
      <c r="E34" s="21">
        <f>E35+E36</f>
        <v>1754400</v>
      </c>
      <c r="F34" s="21">
        <f t="shared" si="2"/>
        <v>74.01557544382418</v>
      </c>
      <c r="G34" s="21">
        <f>G35+G36</f>
        <v>0</v>
      </c>
      <c r="H34" s="21">
        <v>0</v>
      </c>
    </row>
    <row r="35" spans="1:8" s="4" customFormat="1" ht="50.25" customHeight="1">
      <c r="A35" s="22" t="s">
        <v>39</v>
      </c>
      <c r="B35" s="23" t="s">
        <v>92</v>
      </c>
      <c r="C35" s="24">
        <v>1485241.5</v>
      </c>
      <c r="D35" s="24">
        <v>0</v>
      </c>
      <c r="E35" s="24">
        <v>1365500</v>
      </c>
      <c r="F35" s="24">
        <f t="shared" si="2"/>
        <v>91.93791043409438</v>
      </c>
      <c r="G35" s="24">
        <v>0</v>
      </c>
      <c r="H35" s="24">
        <v>0</v>
      </c>
    </row>
    <row r="36" spans="1:8" s="4" customFormat="1" ht="60">
      <c r="A36" s="22" t="s">
        <v>40</v>
      </c>
      <c r="B36" s="23" t="s">
        <v>93</v>
      </c>
      <c r="C36" s="24">
        <v>885070.41</v>
      </c>
      <c r="D36" s="24">
        <v>0</v>
      </c>
      <c r="E36" s="24">
        <v>388900</v>
      </c>
      <c r="F36" s="24">
        <f t="shared" si="2"/>
        <v>43.94000698769265</v>
      </c>
      <c r="G36" s="24">
        <v>0</v>
      </c>
      <c r="H36" s="24">
        <v>0</v>
      </c>
    </row>
    <row r="37" spans="1:8" s="4" customFormat="1" ht="47.25" customHeight="1">
      <c r="A37" s="19" t="s">
        <v>6</v>
      </c>
      <c r="B37" s="20" t="s">
        <v>94</v>
      </c>
      <c r="C37" s="21">
        <f>C38</f>
        <v>8300</v>
      </c>
      <c r="D37" s="21">
        <f>D38</f>
        <v>763.8</v>
      </c>
      <c r="E37" s="21">
        <f>E38</f>
        <v>48300</v>
      </c>
      <c r="F37" s="21">
        <f t="shared" si="2"/>
        <v>581.9277108433736</v>
      </c>
      <c r="G37" s="21">
        <f>G38</f>
        <v>813.74</v>
      </c>
      <c r="H37" s="21">
        <f t="shared" si="1"/>
        <v>106.53836082744175</v>
      </c>
    </row>
    <row r="38" spans="1:8" s="4" customFormat="1" ht="45">
      <c r="A38" s="22" t="s">
        <v>7</v>
      </c>
      <c r="B38" s="23" t="s">
        <v>95</v>
      </c>
      <c r="C38" s="24">
        <v>8300</v>
      </c>
      <c r="D38" s="24">
        <v>763.8</v>
      </c>
      <c r="E38" s="24">
        <v>48300</v>
      </c>
      <c r="F38" s="24">
        <f t="shared" si="2"/>
        <v>581.9277108433736</v>
      </c>
      <c r="G38" s="24">
        <v>813.74</v>
      </c>
      <c r="H38" s="24">
        <f t="shared" si="1"/>
        <v>106.53836082744175</v>
      </c>
    </row>
    <row r="39" spans="1:8" s="4" customFormat="1" ht="42.75">
      <c r="A39" s="19" t="s">
        <v>8</v>
      </c>
      <c r="B39" s="20" t="s">
        <v>96</v>
      </c>
      <c r="C39" s="21">
        <f>C40+C41</f>
        <v>13075658.27</v>
      </c>
      <c r="D39" s="21">
        <f>D40+D41</f>
        <v>3969271.68</v>
      </c>
      <c r="E39" s="21">
        <f>E40+E41</f>
        <v>11723523</v>
      </c>
      <c r="F39" s="21">
        <f t="shared" si="2"/>
        <v>89.6591418796692</v>
      </c>
      <c r="G39" s="21">
        <f>G40+G41</f>
        <v>2962915.35</v>
      </c>
      <c r="H39" s="21">
        <f t="shared" si="1"/>
        <v>74.64632277324993</v>
      </c>
    </row>
    <row r="40" spans="1:8" s="4" customFormat="1" ht="45">
      <c r="A40" s="22" t="s">
        <v>9</v>
      </c>
      <c r="B40" s="23" t="s">
        <v>97</v>
      </c>
      <c r="C40" s="24">
        <v>4027790</v>
      </c>
      <c r="D40" s="24">
        <v>968515</v>
      </c>
      <c r="E40" s="24">
        <v>4113383</v>
      </c>
      <c r="F40" s="24">
        <f t="shared" si="2"/>
        <v>102.1250611377455</v>
      </c>
      <c r="G40" s="24">
        <v>1400000</v>
      </c>
      <c r="H40" s="24">
        <f t="shared" si="1"/>
        <v>144.55119435424336</v>
      </c>
    </row>
    <row r="41" spans="1:8" s="4" customFormat="1" ht="31.5" customHeight="1">
      <c r="A41" s="22" t="s">
        <v>10</v>
      </c>
      <c r="B41" s="23" t="s">
        <v>98</v>
      </c>
      <c r="C41" s="24">
        <v>9047868.27</v>
      </c>
      <c r="D41" s="24">
        <v>3000756.68</v>
      </c>
      <c r="E41" s="24">
        <v>7610140</v>
      </c>
      <c r="F41" s="24">
        <f t="shared" si="2"/>
        <v>84.10975682783676</v>
      </c>
      <c r="G41" s="24">
        <v>1562915.35</v>
      </c>
      <c r="H41" s="24">
        <f t="shared" si="1"/>
        <v>52.0840413491973</v>
      </c>
    </row>
    <row r="42" spans="1:8" s="4" customFormat="1" ht="90" customHeight="1">
      <c r="A42" s="19" t="s">
        <v>11</v>
      </c>
      <c r="B42" s="20" t="s">
        <v>99</v>
      </c>
      <c r="C42" s="21">
        <f>C43+C44</f>
        <v>6599797.34</v>
      </c>
      <c r="D42" s="21">
        <f>D43+D44</f>
        <v>1365054.65</v>
      </c>
      <c r="E42" s="21">
        <f>E43+E44</f>
        <v>7555300</v>
      </c>
      <c r="F42" s="21">
        <f t="shared" si="2"/>
        <v>114.47775758520488</v>
      </c>
      <c r="G42" s="21">
        <f>G43+G44</f>
        <v>1324781.81</v>
      </c>
      <c r="H42" s="21">
        <f t="shared" si="1"/>
        <v>97.049726910201</v>
      </c>
    </row>
    <row r="43" spans="1:8" s="4" customFormat="1" ht="36" customHeight="1">
      <c r="A43" s="22" t="s">
        <v>12</v>
      </c>
      <c r="B43" s="23" t="s">
        <v>100</v>
      </c>
      <c r="C43" s="24">
        <v>727486.93</v>
      </c>
      <c r="D43" s="24">
        <v>85690</v>
      </c>
      <c r="E43" s="24">
        <v>1179100</v>
      </c>
      <c r="F43" s="24">
        <f t="shared" si="2"/>
        <v>162.0785132181</v>
      </c>
      <c r="G43" s="24">
        <v>155400</v>
      </c>
      <c r="H43" s="24">
        <v>0</v>
      </c>
    </row>
    <row r="44" spans="1:8" s="4" customFormat="1" ht="45">
      <c r="A44" s="22" t="s">
        <v>49</v>
      </c>
      <c r="B44" s="23" t="s">
        <v>101</v>
      </c>
      <c r="C44" s="24">
        <v>5872310.41</v>
      </c>
      <c r="D44" s="24">
        <v>1279364.65</v>
      </c>
      <c r="E44" s="24">
        <v>6376200</v>
      </c>
      <c r="F44" s="24">
        <f t="shared" si="2"/>
        <v>108.58077238461242</v>
      </c>
      <c r="G44" s="24">
        <v>1169381.81</v>
      </c>
      <c r="H44" s="24">
        <f t="shared" si="1"/>
        <v>91.40332351687223</v>
      </c>
    </row>
    <row r="45" spans="1:8" s="4" customFormat="1" ht="42.75">
      <c r="A45" s="19" t="s">
        <v>13</v>
      </c>
      <c r="B45" s="20" t="s">
        <v>102</v>
      </c>
      <c r="C45" s="21">
        <f>C46+C47+C48</f>
        <v>26227604.13</v>
      </c>
      <c r="D45" s="21">
        <f>D46+D47+D48</f>
        <v>5386808.91</v>
      </c>
      <c r="E45" s="21">
        <f>E46+E47+E48+E49</f>
        <v>46724774</v>
      </c>
      <c r="F45" s="21">
        <f>F46+F47+F48+F49</f>
        <v>380.77364368443614</v>
      </c>
      <c r="G45" s="21">
        <f>G46+G47+G48+G49</f>
        <v>12068051.530000001</v>
      </c>
      <c r="H45" s="21">
        <f>H46+H47+H48+H49</f>
        <v>254.67198632773892</v>
      </c>
    </row>
    <row r="46" spans="1:8" s="4" customFormat="1" ht="45">
      <c r="A46" s="22" t="s">
        <v>14</v>
      </c>
      <c r="B46" s="23" t="s">
        <v>103</v>
      </c>
      <c r="C46" s="24">
        <v>193750</v>
      </c>
      <c r="D46" s="24">
        <v>0</v>
      </c>
      <c r="E46" s="24">
        <v>250000</v>
      </c>
      <c r="F46" s="24">
        <f t="shared" si="2"/>
        <v>129.03225806451613</v>
      </c>
      <c r="G46" s="24">
        <v>0</v>
      </c>
      <c r="H46" s="24">
        <v>0</v>
      </c>
    </row>
    <row r="47" spans="1:8" s="4" customFormat="1" ht="33.75" customHeight="1">
      <c r="A47" s="22" t="s">
        <v>15</v>
      </c>
      <c r="B47" s="23" t="s">
        <v>104</v>
      </c>
      <c r="C47" s="24">
        <v>674578.07</v>
      </c>
      <c r="D47" s="24">
        <v>80485</v>
      </c>
      <c r="E47" s="24">
        <v>857500</v>
      </c>
      <c r="F47" s="24">
        <f t="shared" si="2"/>
        <v>127.11649520418</v>
      </c>
      <c r="G47" s="24">
        <v>94204.99</v>
      </c>
      <c r="H47" s="24">
        <f t="shared" si="1"/>
        <v>117.04664223147172</v>
      </c>
    </row>
    <row r="48" spans="1:8" s="4" customFormat="1" ht="30">
      <c r="A48" s="22" t="s">
        <v>48</v>
      </c>
      <c r="B48" s="23" t="s">
        <v>105</v>
      </c>
      <c r="C48" s="24">
        <v>25359276.06</v>
      </c>
      <c r="D48" s="24">
        <v>5306323.91</v>
      </c>
      <c r="E48" s="24">
        <v>31603970</v>
      </c>
      <c r="F48" s="24">
        <f t="shared" si="2"/>
        <v>124.62489041574005</v>
      </c>
      <c r="G48" s="24">
        <v>7302846.54</v>
      </c>
      <c r="H48" s="24">
        <f t="shared" si="1"/>
        <v>137.6253440962672</v>
      </c>
    </row>
    <row r="49" spans="1:8" s="4" customFormat="1" ht="60" customHeight="1">
      <c r="A49" s="22" t="s">
        <v>64</v>
      </c>
      <c r="B49" s="23" t="s">
        <v>106</v>
      </c>
      <c r="C49" s="24"/>
      <c r="D49" s="24"/>
      <c r="E49" s="24">
        <v>14013304</v>
      </c>
      <c r="F49" s="24"/>
      <c r="G49" s="24">
        <v>4671000</v>
      </c>
      <c r="H49" s="24"/>
    </row>
    <row r="50" spans="1:8" s="4" customFormat="1" ht="14.25">
      <c r="A50" s="19" t="s">
        <v>44</v>
      </c>
      <c r="B50" s="20" t="s">
        <v>107</v>
      </c>
      <c r="C50" s="21">
        <f>C51</f>
        <v>6743531.79</v>
      </c>
      <c r="D50" s="21">
        <f>D51</f>
        <v>1479612.19</v>
      </c>
      <c r="E50" s="21">
        <f>E51</f>
        <v>7803400</v>
      </c>
      <c r="F50" s="21">
        <f t="shared" si="2"/>
        <v>115.71681194669657</v>
      </c>
      <c r="G50" s="21">
        <f>G51</f>
        <v>1454858.25</v>
      </c>
      <c r="H50" s="21">
        <f t="shared" si="1"/>
        <v>98.32699810346926</v>
      </c>
    </row>
    <row r="51" spans="1:8" s="4" customFormat="1" ht="30.75" thickBot="1">
      <c r="A51" s="28" t="s">
        <v>45</v>
      </c>
      <c r="B51" s="29" t="s">
        <v>108</v>
      </c>
      <c r="C51" s="30">
        <v>6743531.79</v>
      </c>
      <c r="D51" s="30">
        <v>1479612.19</v>
      </c>
      <c r="E51" s="30">
        <v>7803400</v>
      </c>
      <c r="F51" s="30">
        <f t="shared" si="2"/>
        <v>115.71681194669657</v>
      </c>
      <c r="G51" s="30">
        <v>1454858.25</v>
      </c>
      <c r="H51" s="30">
        <f t="shared" si="1"/>
        <v>98.32699810346926</v>
      </c>
    </row>
    <row r="52" spans="1:17" ht="19.5" customHeight="1" thickBot="1">
      <c r="A52" s="31" t="s">
        <v>46</v>
      </c>
      <c r="B52" s="32"/>
      <c r="C52" s="33">
        <f>C5+C13+C16+C18+C20+C25+C29+C31+C34+C37+C39+C42+C45</f>
        <v>395923536.6</v>
      </c>
      <c r="D52" s="33">
        <f>D5+D13+D16+D18+D20+D25+D29+D31+D34+D37+D39+D42+D45</f>
        <v>97540608.5</v>
      </c>
      <c r="E52" s="33">
        <f>E5+E13+E16+E18+E20+E25+E29+E31+E34+E37+E39+E42+E45</f>
        <v>370136982</v>
      </c>
      <c r="F52" s="33">
        <f t="shared" si="2"/>
        <v>93.48698619399026</v>
      </c>
      <c r="G52" s="33">
        <f>G5+G13+G16+G18+G20+G25+G29+G31+G34+G37+G39+G42+G45</f>
        <v>92684185.96999998</v>
      </c>
      <c r="H52" s="34">
        <f t="shared" si="1"/>
        <v>95.02112750301326</v>
      </c>
      <c r="Q52" s="6" t="s">
        <v>43</v>
      </c>
    </row>
    <row r="53" spans="1:8" ht="22.5" customHeight="1" thickBot="1">
      <c r="A53" s="35" t="s">
        <v>44</v>
      </c>
      <c r="B53" s="36"/>
      <c r="C53" s="37">
        <f>C50</f>
        <v>6743531.79</v>
      </c>
      <c r="D53" s="37">
        <f>D50</f>
        <v>1479612.19</v>
      </c>
      <c r="E53" s="37">
        <f>E50</f>
        <v>7803400</v>
      </c>
      <c r="F53" s="37">
        <f t="shared" si="2"/>
        <v>115.71681194669657</v>
      </c>
      <c r="G53" s="37">
        <f>G50</f>
        <v>1454858.25</v>
      </c>
      <c r="H53" s="38">
        <f t="shared" si="1"/>
        <v>98.32699810346926</v>
      </c>
    </row>
    <row r="54" spans="1:8" ht="24" customHeight="1" thickBot="1">
      <c r="A54" s="39" t="s">
        <v>57</v>
      </c>
      <c r="B54" s="40"/>
      <c r="C54" s="41">
        <f>C52+C53</f>
        <v>402667068.39000005</v>
      </c>
      <c r="D54" s="41">
        <f>D52+D53</f>
        <v>99020220.69</v>
      </c>
      <c r="E54" s="41">
        <f>E52+E53</f>
        <v>377940382</v>
      </c>
      <c r="F54" s="41">
        <f t="shared" si="2"/>
        <v>93.85927275134127</v>
      </c>
      <c r="G54" s="41">
        <f>G52+G53</f>
        <v>94139044.21999998</v>
      </c>
      <c r="H54" s="42">
        <f t="shared" si="1"/>
        <v>95.07052555933865</v>
      </c>
    </row>
    <row r="55" spans="1:8" ht="12.75">
      <c r="A55" s="8"/>
      <c r="B55" s="3"/>
      <c r="C55" s="10"/>
      <c r="D55" s="3"/>
      <c r="E55" s="3"/>
      <c r="F55" s="3"/>
      <c r="G55" s="10"/>
      <c r="H55" s="10"/>
    </row>
    <row r="56" spans="1:8" ht="12.75">
      <c r="A56" s="8"/>
      <c r="B56" s="3"/>
      <c r="C56" s="10"/>
      <c r="D56" s="3"/>
      <c r="E56" s="3"/>
      <c r="F56" s="3"/>
      <c r="G56" s="10"/>
      <c r="H56" s="10"/>
    </row>
    <row r="57" spans="1:8" ht="12.75">
      <c r="A57" s="8"/>
      <c r="B57" s="3"/>
      <c r="C57" s="10"/>
      <c r="D57" s="3"/>
      <c r="E57" s="3"/>
      <c r="F57" s="3"/>
      <c r="G57" s="10"/>
      <c r="H57" s="10"/>
    </row>
    <row r="58" spans="1:8" ht="12.75">
      <c r="A58" s="8"/>
      <c r="B58" s="3"/>
      <c r="C58" s="10"/>
      <c r="D58" s="3"/>
      <c r="E58" s="3"/>
      <c r="F58" s="3"/>
      <c r="G58" s="10"/>
      <c r="H58" s="10"/>
    </row>
    <row r="59" spans="1:8" ht="12.75">
      <c r="A59" s="8"/>
      <c r="B59" s="3"/>
      <c r="C59" s="10"/>
      <c r="D59" s="3"/>
      <c r="E59" s="3"/>
      <c r="F59" s="3"/>
      <c r="G59" s="10"/>
      <c r="H59" s="10"/>
    </row>
    <row r="60" spans="1:8" ht="12.75">
      <c r="A60" s="8"/>
      <c r="B60" s="3"/>
      <c r="C60" s="10"/>
      <c r="D60" s="3"/>
      <c r="E60" s="3"/>
      <c r="F60" s="3"/>
      <c r="G60" s="10"/>
      <c r="H60" s="10"/>
    </row>
    <row r="61" spans="1:8" ht="12.75">
      <c r="A61" s="8"/>
      <c r="B61" s="3"/>
      <c r="C61" s="10"/>
      <c r="D61" s="3"/>
      <c r="E61" s="3"/>
      <c r="F61" s="3"/>
      <c r="G61" s="10"/>
      <c r="H61" s="10"/>
    </row>
    <row r="62" spans="1:8" ht="12.75">
      <c r="A62" s="8"/>
      <c r="B62" s="3"/>
      <c r="C62" s="10"/>
      <c r="D62" s="3"/>
      <c r="E62" s="3"/>
      <c r="F62" s="3"/>
      <c r="G62" s="10"/>
      <c r="H62" s="10"/>
    </row>
    <row r="63" spans="1:8" ht="12.75">
      <c r="A63" s="8"/>
      <c r="B63" s="3"/>
      <c r="C63" s="10"/>
      <c r="D63" s="3"/>
      <c r="E63" s="3"/>
      <c r="F63" s="3"/>
      <c r="G63" s="10"/>
      <c r="H63" s="10"/>
    </row>
    <row r="64" spans="1:8" ht="12.75">
      <c r="A64" s="8"/>
      <c r="B64" s="3"/>
      <c r="C64" s="10"/>
      <c r="D64" s="3"/>
      <c r="E64" s="3"/>
      <c r="F64" s="3"/>
      <c r="G64" s="10"/>
      <c r="H64" s="10"/>
    </row>
    <row r="65" spans="1:8" ht="12.75">
      <c r="A65" s="8"/>
      <c r="B65" s="3"/>
      <c r="C65" s="10"/>
      <c r="D65" s="3"/>
      <c r="E65" s="3"/>
      <c r="F65" s="3"/>
      <c r="G65" s="10"/>
      <c r="H65" s="10"/>
    </row>
    <row r="66" spans="1:8" ht="12.75">
      <c r="A66" s="8"/>
      <c r="B66" s="3"/>
      <c r="C66" s="10"/>
      <c r="D66" s="3"/>
      <c r="E66" s="3"/>
      <c r="F66" s="3"/>
      <c r="G66" s="10"/>
      <c r="H66" s="10"/>
    </row>
    <row r="67" spans="1:8" ht="12.75">
      <c r="A67" s="7"/>
      <c r="B67" s="3"/>
      <c r="C67" s="10"/>
      <c r="D67" s="3"/>
      <c r="E67" s="3"/>
      <c r="F67" s="3"/>
      <c r="G67" s="10"/>
      <c r="H67" s="10"/>
    </row>
    <row r="68" spans="1:8" ht="12.75">
      <c r="A68" s="2"/>
      <c r="B68" s="3"/>
      <c r="C68" s="10"/>
      <c r="D68" s="3"/>
      <c r="E68" s="3"/>
      <c r="F68" s="3"/>
      <c r="G68" s="10"/>
      <c r="H68" s="10"/>
    </row>
    <row r="69" spans="1:8" ht="12.75">
      <c r="A69" s="2"/>
      <c r="B69" s="3"/>
      <c r="C69" s="10"/>
      <c r="D69" s="3"/>
      <c r="E69" s="3"/>
      <c r="F69" s="3"/>
      <c r="G69" s="10"/>
      <c r="H69" s="10"/>
    </row>
  </sheetData>
  <sheetProtection/>
  <mergeCells count="6">
    <mergeCell ref="A1:H1"/>
    <mergeCell ref="C3:D3"/>
    <mergeCell ref="A3:A4"/>
    <mergeCell ref="B3:B4"/>
    <mergeCell ref="C2:G2"/>
    <mergeCell ref="E3:H3"/>
  </mergeCells>
  <printOptions/>
  <pageMargins left="0.7874015748031497" right="0.3937007874015748" top="0.5905511811023623" bottom="0.3937007874015748" header="0.31496062992125984" footer="0.31496062992125984"/>
  <pageSetup fitToHeight="0" fitToWidth="1" horizontalDpi="600" verticalDpi="600" orientation="portrait" paperSize="9" scale="6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zoomScaleSheetLayoutView="75" zoomScalePageLayoutView="0" workbookViewId="0" topLeftCell="A1">
      <selection activeCell="G5" sqref="G5"/>
    </sheetView>
  </sheetViews>
  <sheetFormatPr defaultColWidth="9.33203125" defaultRowHeight="12.75"/>
  <cols>
    <col min="1" max="1" width="49" style="0" customWidth="1"/>
    <col min="2" max="2" width="21.33203125" style="9" customWidth="1"/>
    <col min="3" max="3" width="20.5" style="11" customWidth="1"/>
    <col min="4" max="4" width="20.33203125" style="9" customWidth="1"/>
    <col min="5" max="5" width="19.33203125" style="9" customWidth="1"/>
    <col min="6" max="6" width="16.33203125" style="9" customWidth="1"/>
    <col min="7" max="7" width="20.66015625" style="11" customWidth="1"/>
    <col min="8" max="8" width="16.66015625" style="11" customWidth="1"/>
    <col min="9" max="9" width="0.1640625" style="0" customWidth="1"/>
    <col min="10" max="10" width="9.66015625" style="0" customWidth="1"/>
    <col min="11" max="11" width="16.16015625" style="0" customWidth="1"/>
  </cols>
  <sheetData>
    <row r="1" spans="1:8" ht="18.75">
      <c r="A1" s="43" t="s">
        <v>60</v>
      </c>
      <c r="B1" s="43"/>
      <c r="C1" s="43"/>
      <c r="D1" s="43"/>
      <c r="E1" s="43"/>
      <c r="F1" s="43"/>
      <c r="G1" s="43"/>
      <c r="H1" s="43"/>
    </row>
    <row r="2" spans="1:8" ht="15.75">
      <c r="A2" s="1" t="s">
        <v>41</v>
      </c>
      <c r="B2" s="12"/>
      <c r="C2" s="49"/>
      <c r="D2" s="49"/>
      <c r="E2" s="49"/>
      <c r="F2" s="49"/>
      <c r="G2" s="49"/>
      <c r="H2"/>
    </row>
    <row r="3" spans="1:8" ht="13.5" thickBot="1">
      <c r="A3" s="46" t="s">
        <v>42</v>
      </c>
      <c r="B3" s="48" t="s">
        <v>66</v>
      </c>
      <c r="C3" s="44" t="s">
        <v>52</v>
      </c>
      <c r="D3" s="45"/>
      <c r="E3" s="50" t="s">
        <v>61</v>
      </c>
      <c r="F3" s="51"/>
      <c r="G3" s="52"/>
      <c r="H3" s="53"/>
    </row>
    <row r="4" spans="1:8" ht="76.5">
      <c r="A4" s="47"/>
      <c r="B4" s="45"/>
      <c r="C4" s="13" t="s">
        <v>58</v>
      </c>
      <c r="D4" s="14" t="s">
        <v>59</v>
      </c>
      <c r="E4" s="15" t="s">
        <v>62</v>
      </c>
      <c r="F4" s="17" t="s">
        <v>55</v>
      </c>
      <c r="G4" s="16" t="s">
        <v>134</v>
      </c>
      <c r="H4" s="18" t="s">
        <v>56</v>
      </c>
    </row>
    <row r="5" spans="1:8" ht="28.5">
      <c r="A5" s="19" t="s">
        <v>26</v>
      </c>
      <c r="B5" s="20" t="s">
        <v>109</v>
      </c>
      <c r="C5" s="21">
        <f>C6+C7+C8+C9+C10+C11+C12</f>
        <v>194367605.11000004</v>
      </c>
      <c r="D5" s="21">
        <f>D6+D7+D8+D9+D10+D11+D12</f>
        <v>108188646.27000001</v>
      </c>
      <c r="E5" s="21">
        <f>E6+E7+E8+E9+E10+E11+E12</f>
        <v>170868177.39</v>
      </c>
      <c r="F5" s="21">
        <f aca="true" t="shared" si="0" ref="F5:F11">E5/C5*100</f>
        <v>87.90980230131413</v>
      </c>
      <c r="G5" s="21">
        <f>G6+G7+G8+G9+G10+G11+G12</f>
        <v>92118488.02</v>
      </c>
      <c r="H5" s="21">
        <f>G5/D5*100</f>
        <v>85.14616939572876</v>
      </c>
    </row>
    <row r="6" spans="1:8" ht="30">
      <c r="A6" s="22" t="s">
        <v>0</v>
      </c>
      <c r="B6" s="23" t="s">
        <v>110</v>
      </c>
      <c r="C6" s="24">
        <v>162730883.33</v>
      </c>
      <c r="D6" s="24">
        <v>91683461</v>
      </c>
      <c r="E6" s="24">
        <v>160209952.39</v>
      </c>
      <c r="F6" s="24">
        <f t="shared" si="0"/>
        <v>98.45085893444832</v>
      </c>
      <c r="G6" s="24">
        <v>86947832</v>
      </c>
      <c r="H6" s="24">
        <f aca="true" t="shared" si="1" ref="H6:H54">G6/D6*100</f>
        <v>94.83480559269026</v>
      </c>
    </row>
    <row r="7" spans="1:8" s="4" customFormat="1" ht="29.25" customHeight="1">
      <c r="A7" s="22" t="s">
        <v>1</v>
      </c>
      <c r="B7" s="23" t="s">
        <v>111</v>
      </c>
      <c r="C7" s="24">
        <v>120000</v>
      </c>
      <c r="D7" s="24">
        <v>60000</v>
      </c>
      <c r="E7" s="24">
        <v>1401955</v>
      </c>
      <c r="F7" s="24">
        <f t="shared" si="0"/>
        <v>1168.2958333333333</v>
      </c>
      <c r="G7" s="24">
        <v>531408</v>
      </c>
      <c r="H7" s="24">
        <f t="shared" si="1"/>
        <v>885.68</v>
      </c>
    </row>
    <row r="8" spans="1:8" s="4" customFormat="1" ht="60">
      <c r="A8" s="22" t="s">
        <v>2</v>
      </c>
      <c r="B8" s="23" t="s">
        <v>3</v>
      </c>
      <c r="C8" s="24">
        <v>62000</v>
      </c>
      <c r="D8" s="24">
        <v>37000</v>
      </c>
      <c r="E8" s="24">
        <v>0</v>
      </c>
      <c r="F8" s="24">
        <f t="shared" si="0"/>
        <v>0</v>
      </c>
      <c r="G8" s="24">
        <v>0</v>
      </c>
      <c r="H8" s="24">
        <f t="shared" si="1"/>
        <v>0</v>
      </c>
    </row>
    <row r="9" spans="1:8" s="4" customFormat="1" ht="39" customHeight="1">
      <c r="A9" s="22" t="s">
        <v>17</v>
      </c>
      <c r="B9" s="23" t="s">
        <v>4</v>
      </c>
      <c r="C9" s="24">
        <v>827079.74</v>
      </c>
      <c r="D9" s="24">
        <v>420092</v>
      </c>
      <c r="E9" s="24">
        <v>0</v>
      </c>
      <c r="F9" s="24">
        <f t="shared" si="0"/>
        <v>0</v>
      </c>
      <c r="G9" s="24">
        <v>0</v>
      </c>
      <c r="H9" s="24">
        <f t="shared" si="1"/>
        <v>0</v>
      </c>
    </row>
    <row r="10" spans="1:8" s="4" customFormat="1" ht="60">
      <c r="A10" s="22" t="s">
        <v>50</v>
      </c>
      <c r="B10" s="23" t="s">
        <v>5</v>
      </c>
      <c r="C10" s="24">
        <v>6456512.83</v>
      </c>
      <c r="D10" s="24">
        <v>2674607.68</v>
      </c>
      <c r="E10" s="24">
        <v>0</v>
      </c>
      <c r="F10" s="24">
        <f t="shared" si="0"/>
        <v>0</v>
      </c>
      <c r="G10" s="24">
        <v>0</v>
      </c>
      <c r="H10" s="24">
        <f t="shared" si="1"/>
        <v>0</v>
      </c>
    </row>
    <row r="11" spans="1:8" s="5" customFormat="1" ht="60">
      <c r="A11" s="22" t="s">
        <v>47</v>
      </c>
      <c r="B11" s="23" t="s">
        <v>112</v>
      </c>
      <c r="C11" s="24">
        <v>8400009.21</v>
      </c>
      <c r="D11" s="24">
        <v>4074265.59</v>
      </c>
      <c r="E11" s="24">
        <v>9256270</v>
      </c>
      <c r="F11" s="24">
        <f t="shared" si="0"/>
        <v>110.1935696568123</v>
      </c>
      <c r="G11" s="24">
        <v>4639248.02</v>
      </c>
      <c r="H11" s="24">
        <f t="shared" si="1"/>
        <v>113.8670986836673</v>
      </c>
    </row>
    <row r="12" spans="1:8" ht="60">
      <c r="A12" s="25" t="s">
        <v>54</v>
      </c>
      <c r="B12" s="26" t="s">
        <v>51</v>
      </c>
      <c r="C12" s="27">
        <v>15771120</v>
      </c>
      <c r="D12" s="27">
        <v>9239220</v>
      </c>
      <c r="E12" s="27">
        <v>0</v>
      </c>
      <c r="F12" s="24">
        <v>0</v>
      </c>
      <c r="G12" s="27">
        <v>0</v>
      </c>
      <c r="H12" s="24">
        <v>0</v>
      </c>
    </row>
    <row r="13" spans="1:8" s="4" customFormat="1" ht="28.5">
      <c r="A13" s="19" t="s">
        <v>18</v>
      </c>
      <c r="B13" s="20" t="s">
        <v>70</v>
      </c>
      <c r="C13" s="21">
        <f>C14+C15</f>
        <v>13248824.92</v>
      </c>
      <c r="D13" s="21">
        <f>D14+D15</f>
        <v>7127960.12</v>
      </c>
      <c r="E13" s="21">
        <f>E14+E15</f>
        <v>15839350</v>
      </c>
      <c r="F13" s="21">
        <f aca="true" t="shared" si="2" ref="F13:F54">E13/C13*100</f>
        <v>119.55286673076513</v>
      </c>
      <c r="G13" s="21">
        <f>G14+G15</f>
        <v>7314973.199999999</v>
      </c>
      <c r="H13" s="21">
        <f t="shared" si="1"/>
        <v>102.62365497072953</v>
      </c>
    </row>
    <row r="14" spans="1:8" s="5" customFormat="1" ht="45">
      <c r="A14" s="22" t="s">
        <v>19</v>
      </c>
      <c r="B14" s="23" t="s">
        <v>113</v>
      </c>
      <c r="C14" s="24">
        <v>10154893.15</v>
      </c>
      <c r="D14" s="24">
        <v>5515634.94</v>
      </c>
      <c r="E14" s="24">
        <v>12003250</v>
      </c>
      <c r="F14" s="24">
        <f t="shared" si="2"/>
        <v>118.20163760167186</v>
      </c>
      <c r="G14" s="24">
        <v>5407416.06</v>
      </c>
      <c r="H14" s="24">
        <f t="shared" si="1"/>
        <v>98.0379615188963</v>
      </c>
    </row>
    <row r="15" spans="1:8" s="5" customFormat="1" ht="60">
      <c r="A15" s="22" t="s">
        <v>20</v>
      </c>
      <c r="B15" s="23" t="s">
        <v>72</v>
      </c>
      <c r="C15" s="24">
        <v>3093931.77</v>
      </c>
      <c r="D15" s="24">
        <v>1612325.18</v>
      </c>
      <c r="E15" s="24">
        <v>3836100</v>
      </c>
      <c r="F15" s="24">
        <f t="shared" si="2"/>
        <v>123.98786673954352</v>
      </c>
      <c r="G15" s="24">
        <v>1907557.14</v>
      </c>
      <c r="H15" s="24">
        <f t="shared" si="1"/>
        <v>118.3109439499047</v>
      </c>
    </row>
    <row r="16" spans="1:8" s="5" customFormat="1" ht="42.75">
      <c r="A16" s="19" t="s">
        <v>25</v>
      </c>
      <c r="B16" s="20" t="s">
        <v>73</v>
      </c>
      <c r="C16" s="21">
        <f>C17</f>
        <v>26116029.25</v>
      </c>
      <c r="D16" s="21">
        <f>D17</f>
        <v>13402825</v>
      </c>
      <c r="E16" s="21">
        <f>E17</f>
        <v>22265000</v>
      </c>
      <c r="F16" s="21">
        <f t="shared" si="2"/>
        <v>85.25415478312041</v>
      </c>
      <c r="G16" s="21">
        <f>G17</f>
        <v>14270180</v>
      </c>
      <c r="H16" s="21">
        <f t="shared" si="1"/>
        <v>106.47143419391061</v>
      </c>
    </row>
    <row r="17" spans="1:8" s="5" customFormat="1" ht="30">
      <c r="A17" s="22" t="s">
        <v>22</v>
      </c>
      <c r="B17" s="23" t="s">
        <v>114</v>
      </c>
      <c r="C17" s="24">
        <v>26116029.25</v>
      </c>
      <c r="D17" s="24">
        <v>13402825</v>
      </c>
      <c r="E17" s="24">
        <v>22265000</v>
      </c>
      <c r="F17" s="24">
        <f t="shared" si="2"/>
        <v>85.25415478312041</v>
      </c>
      <c r="G17" s="24">
        <v>14270180</v>
      </c>
      <c r="H17" s="24">
        <f t="shared" si="1"/>
        <v>106.47143419391061</v>
      </c>
    </row>
    <row r="18" spans="1:8" s="4" customFormat="1" ht="42.75">
      <c r="A18" s="19" t="s">
        <v>21</v>
      </c>
      <c r="B18" s="20" t="s">
        <v>75</v>
      </c>
      <c r="C18" s="21">
        <f>C19</f>
        <v>17798033.28</v>
      </c>
      <c r="D18" s="21">
        <f>D19</f>
        <v>10207860</v>
      </c>
      <c r="E18" s="21">
        <f>E19</f>
        <v>19562184</v>
      </c>
      <c r="F18" s="21">
        <f t="shared" si="2"/>
        <v>109.9120542828876</v>
      </c>
      <c r="G18" s="21">
        <f>G19</f>
        <v>12105755.4</v>
      </c>
      <c r="H18" s="21">
        <f t="shared" si="1"/>
        <v>118.5924904926204</v>
      </c>
    </row>
    <row r="19" spans="1:8" s="4" customFormat="1" ht="45">
      <c r="A19" s="22" t="s">
        <v>23</v>
      </c>
      <c r="B19" s="23" t="s">
        <v>115</v>
      </c>
      <c r="C19" s="24">
        <v>17798033.28</v>
      </c>
      <c r="D19" s="24">
        <v>10207860</v>
      </c>
      <c r="E19" s="24">
        <v>19562184</v>
      </c>
      <c r="F19" s="24">
        <f t="shared" si="2"/>
        <v>109.9120542828876</v>
      </c>
      <c r="G19" s="24">
        <v>12105755.4</v>
      </c>
      <c r="H19" s="24">
        <f t="shared" si="1"/>
        <v>118.5924904926204</v>
      </c>
    </row>
    <row r="20" spans="1:8" s="4" customFormat="1" ht="59.25" customHeight="1">
      <c r="A20" s="19" t="s">
        <v>24</v>
      </c>
      <c r="B20" s="20" t="s">
        <v>77</v>
      </c>
      <c r="C20" s="21">
        <f>C21+C22+C23+C24</f>
        <v>73384450.22</v>
      </c>
      <c r="D20" s="21">
        <f>D21+D22+D23+D24</f>
        <v>32729771.509999998</v>
      </c>
      <c r="E20" s="21">
        <f>E21+E22+E23+E24</f>
        <v>56513143</v>
      </c>
      <c r="F20" s="21">
        <f t="shared" si="2"/>
        <v>77.00969732767456</v>
      </c>
      <c r="G20" s="21">
        <f>G21+G22+G23+G24</f>
        <v>33471099.22</v>
      </c>
      <c r="H20" s="21">
        <f t="shared" si="1"/>
        <v>102.26499506656654</v>
      </c>
    </row>
    <row r="21" spans="1:8" s="4" customFormat="1" ht="30">
      <c r="A21" s="22" t="s">
        <v>27</v>
      </c>
      <c r="B21" s="23" t="s">
        <v>78</v>
      </c>
      <c r="C21" s="24">
        <v>19954384</v>
      </c>
      <c r="D21" s="24">
        <v>1542281.69</v>
      </c>
      <c r="E21" s="24">
        <v>5200000</v>
      </c>
      <c r="F21" s="24">
        <f t="shared" si="2"/>
        <v>26.05943636245549</v>
      </c>
      <c r="G21" s="24">
        <v>1416449.51</v>
      </c>
      <c r="H21" s="24">
        <f t="shared" si="1"/>
        <v>91.8411674847803</v>
      </c>
    </row>
    <row r="22" spans="1:8" s="4" customFormat="1" ht="30">
      <c r="A22" s="22" t="s">
        <v>28</v>
      </c>
      <c r="B22" s="23" t="s">
        <v>79</v>
      </c>
      <c r="C22" s="24">
        <v>5112126.1</v>
      </c>
      <c r="D22" s="24">
        <v>2486929.56</v>
      </c>
      <c r="E22" s="24">
        <v>7845898</v>
      </c>
      <c r="F22" s="24">
        <f t="shared" si="2"/>
        <v>153.4762219578269</v>
      </c>
      <c r="G22" s="24">
        <v>3498649.71</v>
      </c>
      <c r="H22" s="24">
        <f t="shared" si="1"/>
        <v>140.6814960211418</v>
      </c>
    </row>
    <row r="23" spans="1:8" s="4" customFormat="1" ht="45">
      <c r="A23" s="22" t="s">
        <v>29</v>
      </c>
      <c r="B23" s="23" t="s">
        <v>116</v>
      </c>
      <c r="C23" s="24">
        <v>5477391.62</v>
      </c>
      <c r="D23" s="24">
        <v>1673935.26</v>
      </c>
      <c r="E23" s="24">
        <v>7236900</v>
      </c>
      <c r="F23" s="24">
        <f t="shared" si="2"/>
        <v>132.12310716610764</v>
      </c>
      <c r="G23" s="24">
        <v>366000</v>
      </c>
      <c r="H23" s="24">
        <v>0</v>
      </c>
    </row>
    <row r="24" spans="1:8" s="4" customFormat="1" ht="45">
      <c r="A24" s="22" t="s">
        <v>53</v>
      </c>
      <c r="B24" s="23" t="s">
        <v>117</v>
      </c>
      <c r="C24" s="24">
        <v>42840548.5</v>
      </c>
      <c r="D24" s="24">
        <v>27026625</v>
      </c>
      <c r="E24" s="24">
        <v>36230345</v>
      </c>
      <c r="F24" s="24">
        <f t="shared" si="2"/>
        <v>84.57021739579268</v>
      </c>
      <c r="G24" s="24">
        <v>28190000</v>
      </c>
      <c r="H24" s="24">
        <f t="shared" si="1"/>
        <v>104.30455153020401</v>
      </c>
    </row>
    <row r="25" spans="1:8" s="4" customFormat="1" ht="71.25">
      <c r="A25" s="19" t="s">
        <v>30</v>
      </c>
      <c r="B25" s="20" t="s">
        <v>82</v>
      </c>
      <c r="C25" s="21">
        <f aca="true" t="shared" si="3" ref="C25:H25">C26+C27+C28</f>
        <v>13179642.48</v>
      </c>
      <c r="D25" s="21">
        <f>D26+D27+D28</f>
        <v>5832008.5</v>
      </c>
      <c r="E25" s="21">
        <f t="shared" si="3"/>
        <v>16161770</v>
      </c>
      <c r="F25" s="21">
        <f t="shared" si="3"/>
        <v>325.84332190265496</v>
      </c>
      <c r="G25" s="21">
        <f t="shared" si="3"/>
        <v>6336739.46</v>
      </c>
      <c r="H25" s="21">
        <f t="shared" si="3"/>
        <v>62244.62900000001</v>
      </c>
    </row>
    <row r="26" spans="1:8" s="4" customFormat="1" ht="75">
      <c r="A26" s="22" t="s">
        <v>16</v>
      </c>
      <c r="B26" s="23" t="s">
        <v>118</v>
      </c>
      <c r="C26" s="24">
        <f>12723642.48+20000</f>
        <v>12743642.48</v>
      </c>
      <c r="D26" s="24">
        <v>10000</v>
      </c>
      <c r="E26" s="24">
        <v>15714770</v>
      </c>
      <c r="F26" s="24">
        <f t="shared" si="2"/>
        <v>123.31458627047107</v>
      </c>
      <c r="G26" s="24">
        <v>6224462.9</v>
      </c>
      <c r="H26" s="24">
        <f t="shared" si="1"/>
        <v>62244.62900000001</v>
      </c>
    </row>
    <row r="27" spans="1:8" s="4" customFormat="1" ht="30">
      <c r="A27" s="22" t="s">
        <v>31</v>
      </c>
      <c r="B27" s="23" t="s">
        <v>119</v>
      </c>
      <c r="C27" s="24">
        <v>1000</v>
      </c>
      <c r="D27" s="24">
        <v>5812008.5</v>
      </c>
      <c r="E27" s="24">
        <v>1000</v>
      </c>
      <c r="F27" s="24">
        <f t="shared" si="2"/>
        <v>100</v>
      </c>
      <c r="G27" s="24">
        <v>0</v>
      </c>
      <c r="H27" s="24">
        <v>0</v>
      </c>
    </row>
    <row r="28" spans="1:8" s="4" customFormat="1" ht="51" customHeight="1">
      <c r="A28" s="22" t="s">
        <v>32</v>
      </c>
      <c r="B28" s="23" t="s">
        <v>120</v>
      </c>
      <c r="C28" s="24">
        <v>435000</v>
      </c>
      <c r="D28" s="24">
        <v>10000</v>
      </c>
      <c r="E28" s="24">
        <v>446000</v>
      </c>
      <c r="F28" s="24">
        <f t="shared" si="2"/>
        <v>102.5287356321839</v>
      </c>
      <c r="G28" s="24">
        <v>112276.56</v>
      </c>
      <c r="H28" s="24">
        <v>0</v>
      </c>
    </row>
    <row r="29" spans="1:8" s="4" customFormat="1" ht="28.5">
      <c r="A29" s="19" t="s">
        <v>33</v>
      </c>
      <c r="B29" s="20" t="s">
        <v>86</v>
      </c>
      <c r="C29" s="21">
        <f>C30</f>
        <v>9135</v>
      </c>
      <c r="D29" s="21">
        <f>D30</f>
        <v>0</v>
      </c>
      <c r="E29" s="21">
        <f>E30</f>
        <v>60000</v>
      </c>
      <c r="F29" s="21">
        <f t="shared" si="2"/>
        <v>656.8144499178982</v>
      </c>
      <c r="G29" s="21">
        <f>G30</f>
        <v>0</v>
      </c>
      <c r="H29" s="21" t="e">
        <f t="shared" si="1"/>
        <v>#DIV/0!</v>
      </c>
    </row>
    <row r="30" spans="1:8" s="4" customFormat="1" ht="30">
      <c r="A30" s="22" t="s">
        <v>34</v>
      </c>
      <c r="B30" s="23" t="s">
        <v>121</v>
      </c>
      <c r="C30" s="24">
        <v>9135</v>
      </c>
      <c r="D30" s="24">
        <v>0</v>
      </c>
      <c r="E30" s="24">
        <v>60000</v>
      </c>
      <c r="F30" s="24">
        <f t="shared" si="2"/>
        <v>656.8144499178982</v>
      </c>
      <c r="G30" s="24">
        <v>0</v>
      </c>
      <c r="H30" s="24" t="e">
        <f t="shared" si="1"/>
        <v>#DIV/0!</v>
      </c>
    </row>
    <row r="31" spans="1:8" s="4" customFormat="1" ht="33.75" customHeight="1">
      <c r="A31" s="19" t="s">
        <v>35</v>
      </c>
      <c r="B31" s="20" t="s">
        <v>88</v>
      </c>
      <c r="C31" s="21">
        <f>C32+C33</f>
        <v>9538144.69</v>
      </c>
      <c r="D31" s="21">
        <f>D32+D33</f>
        <v>4504673.18</v>
      </c>
      <c r="E31" s="21">
        <f>E32+E33</f>
        <v>17900550</v>
      </c>
      <c r="F31" s="21">
        <f t="shared" si="2"/>
        <v>187.6732905799524</v>
      </c>
      <c r="G31" s="21">
        <f>G32+G33</f>
        <v>4763883</v>
      </c>
      <c r="H31" s="21">
        <f t="shared" si="1"/>
        <v>105.75424253086436</v>
      </c>
    </row>
    <row r="32" spans="1:8" s="4" customFormat="1" ht="30">
      <c r="A32" s="22" t="s">
        <v>36</v>
      </c>
      <c r="B32" s="23" t="s">
        <v>122</v>
      </c>
      <c r="C32" s="24">
        <v>9000000</v>
      </c>
      <c r="D32" s="24">
        <v>4360373.18</v>
      </c>
      <c r="E32" s="24">
        <v>17424930</v>
      </c>
      <c r="F32" s="24">
        <f t="shared" si="2"/>
        <v>193.61033333333333</v>
      </c>
      <c r="G32" s="24">
        <v>4701583</v>
      </c>
      <c r="H32" s="24">
        <f t="shared" si="1"/>
        <v>107.82524352651855</v>
      </c>
    </row>
    <row r="33" spans="1:8" s="4" customFormat="1" ht="60">
      <c r="A33" s="22" t="s">
        <v>37</v>
      </c>
      <c r="B33" s="23" t="s">
        <v>123</v>
      </c>
      <c r="C33" s="24">
        <v>538144.69</v>
      </c>
      <c r="D33" s="24">
        <v>144300</v>
      </c>
      <c r="E33" s="24">
        <v>475620</v>
      </c>
      <c r="F33" s="24">
        <f t="shared" si="2"/>
        <v>88.38143511180981</v>
      </c>
      <c r="G33" s="24">
        <v>62300</v>
      </c>
      <c r="H33" s="24">
        <f t="shared" si="1"/>
        <v>43.17394317394317</v>
      </c>
    </row>
    <row r="34" spans="1:8" s="4" customFormat="1" ht="42.75">
      <c r="A34" s="19" t="s">
        <v>38</v>
      </c>
      <c r="B34" s="20" t="s">
        <v>91</v>
      </c>
      <c r="C34" s="21">
        <f>C35+C36</f>
        <v>2370311.91</v>
      </c>
      <c r="D34" s="21">
        <f>D35+D36</f>
        <v>885070.41</v>
      </c>
      <c r="E34" s="21">
        <f>E35+E36</f>
        <v>1954400</v>
      </c>
      <c r="F34" s="21">
        <f t="shared" si="2"/>
        <v>82.45328354275534</v>
      </c>
      <c r="G34" s="21">
        <f>G35+G36</f>
        <v>0</v>
      </c>
      <c r="H34" s="21">
        <v>0</v>
      </c>
    </row>
    <row r="35" spans="1:8" s="4" customFormat="1" ht="50.25" customHeight="1">
      <c r="A35" s="22" t="s">
        <v>39</v>
      </c>
      <c r="B35" s="23" t="s">
        <v>126</v>
      </c>
      <c r="C35" s="24">
        <v>1485241.5</v>
      </c>
      <c r="D35" s="24">
        <v>0</v>
      </c>
      <c r="E35" s="24">
        <v>1565500</v>
      </c>
      <c r="F35" s="24">
        <f t="shared" si="2"/>
        <v>105.40373400554725</v>
      </c>
      <c r="G35" s="24">
        <v>0</v>
      </c>
      <c r="H35" s="24">
        <v>0</v>
      </c>
    </row>
    <row r="36" spans="1:8" s="4" customFormat="1" ht="60">
      <c r="A36" s="22" t="s">
        <v>40</v>
      </c>
      <c r="B36" s="23" t="s">
        <v>125</v>
      </c>
      <c r="C36" s="24">
        <v>885070.41</v>
      </c>
      <c r="D36" s="24">
        <v>885070.41</v>
      </c>
      <c r="E36" s="24">
        <v>388900</v>
      </c>
      <c r="F36" s="24">
        <f t="shared" si="2"/>
        <v>43.94000698769265</v>
      </c>
      <c r="G36" s="24">
        <v>0</v>
      </c>
      <c r="H36" s="24">
        <v>0</v>
      </c>
    </row>
    <row r="37" spans="1:8" s="4" customFormat="1" ht="47.25" customHeight="1">
      <c r="A37" s="19" t="s">
        <v>6</v>
      </c>
      <c r="B37" s="20" t="s">
        <v>94</v>
      </c>
      <c r="C37" s="21">
        <f>C38</f>
        <v>8300</v>
      </c>
      <c r="D37" s="21">
        <f>D38</f>
        <v>1562.4</v>
      </c>
      <c r="E37" s="21">
        <f>E38</f>
        <v>27999</v>
      </c>
      <c r="F37" s="21">
        <f t="shared" si="2"/>
        <v>337.33734939759034</v>
      </c>
      <c r="G37" s="21">
        <f>G38</f>
        <v>26326.5</v>
      </c>
      <c r="H37" s="21">
        <f t="shared" si="1"/>
        <v>1685.0038402457756</v>
      </c>
    </row>
    <row r="38" spans="1:8" s="4" customFormat="1" ht="45">
      <c r="A38" s="22" t="s">
        <v>7</v>
      </c>
      <c r="B38" s="23" t="s">
        <v>124</v>
      </c>
      <c r="C38" s="24">
        <v>8300</v>
      </c>
      <c r="D38" s="24">
        <v>1562.4</v>
      </c>
      <c r="E38" s="24">
        <v>27999</v>
      </c>
      <c r="F38" s="24">
        <f t="shared" si="2"/>
        <v>337.33734939759034</v>
      </c>
      <c r="G38" s="24">
        <v>26326.5</v>
      </c>
      <c r="H38" s="24">
        <f t="shared" si="1"/>
        <v>1685.0038402457756</v>
      </c>
    </row>
    <row r="39" spans="1:8" s="4" customFormat="1" ht="42.75">
      <c r="A39" s="19" t="s">
        <v>8</v>
      </c>
      <c r="B39" s="20" t="s">
        <v>96</v>
      </c>
      <c r="C39" s="21">
        <f>C40+C41</f>
        <v>13075658.27</v>
      </c>
      <c r="D39" s="21">
        <f>D40+D41</f>
        <v>5848004.779999999</v>
      </c>
      <c r="E39" s="21">
        <f>E40+E41</f>
        <v>11692264.61</v>
      </c>
      <c r="F39" s="21">
        <f t="shared" si="2"/>
        <v>89.42008401080675</v>
      </c>
      <c r="G39" s="21">
        <f>G40+G41</f>
        <v>6277476.96</v>
      </c>
      <c r="H39" s="21">
        <f t="shared" si="1"/>
        <v>107.34390952395904</v>
      </c>
    </row>
    <row r="40" spans="1:8" s="4" customFormat="1" ht="45">
      <c r="A40" s="22" t="s">
        <v>9</v>
      </c>
      <c r="B40" s="23" t="s">
        <v>127</v>
      </c>
      <c r="C40" s="24">
        <v>4027790</v>
      </c>
      <c r="D40" s="24">
        <v>2248515</v>
      </c>
      <c r="E40" s="24">
        <v>4247383</v>
      </c>
      <c r="F40" s="24">
        <f t="shared" si="2"/>
        <v>105.45194759409007</v>
      </c>
      <c r="G40" s="24">
        <v>2700000</v>
      </c>
      <c r="H40" s="24">
        <f t="shared" si="1"/>
        <v>120.0792523065223</v>
      </c>
    </row>
    <row r="41" spans="1:8" s="4" customFormat="1" ht="31.5" customHeight="1">
      <c r="A41" s="22" t="s">
        <v>10</v>
      </c>
      <c r="B41" s="23" t="s">
        <v>128</v>
      </c>
      <c r="C41" s="24">
        <v>9047868.27</v>
      </c>
      <c r="D41" s="24">
        <v>3599489.78</v>
      </c>
      <c r="E41" s="24">
        <v>7444881.61</v>
      </c>
      <c r="F41" s="24">
        <f t="shared" si="2"/>
        <v>82.28326703965155</v>
      </c>
      <c r="G41" s="24">
        <v>3577476.96</v>
      </c>
      <c r="H41" s="24">
        <f t="shared" si="1"/>
        <v>99.38844610360306</v>
      </c>
    </row>
    <row r="42" spans="1:8" s="4" customFormat="1" ht="90" customHeight="1">
      <c r="A42" s="19" t="s">
        <v>11</v>
      </c>
      <c r="B42" s="20" t="s">
        <v>99</v>
      </c>
      <c r="C42" s="21">
        <f>C43+C44</f>
        <v>6599797.34</v>
      </c>
      <c r="D42" s="21">
        <f>D43+D44</f>
        <v>2774602.77</v>
      </c>
      <c r="E42" s="21">
        <f>E43+E44</f>
        <v>7555300</v>
      </c>
      <c r="F42" s="21">
        <f t="shared" si="2"/>
        <v>114.47775758520488</v>
      </c>
      <c r="G42" s="21">
        <f>G43+G44</f>
        <v>3358128.52</v>
      </c>
      <c r="H42" s="21">
        <f t="shared" si="1"/>
        <v>121.0309654523988</v>
      </c>
    </row>
    <row r="43" spans="1:8" s="4" customFormat="1" ht="36" customHeight="1">
      <c r="A43" s="22" t="s">
        <v>12</v>
      </c>
      <c r="B43" s="23" t="s">
        <v>129</v>
      </c>
      <c r="C43" s="24">
        <v>727486.93</v>
      </c>
      <c r="D43" s="24">
        <v>85690</v>
      </c>
      <c r="E43" s="24">
        <v>1179100</v>
      </c>
      <c r="F43" s="24">
        <f t="shared" si="2"/>
        <v>162.0785132181</v>
      </c>
      <c r="G43" s="24">
        <v>170600</v>
      </c>
      <c r="H43" s="24">
        <v>0</v>
      </c>
    </row>
    <row r="44" spans="1:8" s="4" customFormat="1" ht="45">
      <c r="A44" s="22" t="s">
        <v>49</v>
      </c>
      <c r="B44" s="23" t="s">
        <v>101</v>
      </c>
      <c r="C44" s="24">
        <v>5872310.41</v>
      </c>
      <c r="D44" s="24">
        <v>2688912.77</v>
      </c>
      <c r="E44" s="24">
        <v>6376200</v>
      </c>
      <c r="F44" s="24">
        <f t="shared" si="2"/>
        <v>108.58077238461242</v>
      </c>
      <c r="G44" s="24">
        <v>3187528.52</v>
      </c>
      <c r="H44" s="24">
        <f t="shared" si="1"/>
        <v>118.54339625900174</v>
      </c>
    </row>
    <row r="45" spans="1:8" s="4" customFormat="1" ht="42.75">
      <c r="A45" s="19" t="s">
        <v>13</v>
      </c>
      <c r="B45" s="20" t="s">
        <v>102</v>
      </c>
      <c r="C45" s="21">
        <f>C46+C47+C48</f>
        <v>26227604.13</v>
      </c>
      <c r="D45" s="21">
        <f>D46+D47+D48</f>
        <v>12058064.71</v>
      </c>
      <c r="E45" s="21">
        <f>E46+E47+E48+E49</f>
        <v>46724774</v>
      </c>
      <c r="F45" s="21">
        <f>F46+F47+F48+F49</f>
        <v>380.77364368443614</v>
      </c>
      <c r="G45" s="21">
        <f>G46+G47+G48+G49</f>
        <v>24095979.43</v>
      </c>
      <c r="H45" s="21">
        <f>H46+H47+H48+H49</f>
        <v>218.70190218254436</v>
      </c>
    </row>
    <row r="46" spans="1:8" s="4" customFormat="1" ht="45">
      <c r="A46" s="22" t="s">
        <v>14</v>
      </c>
      <c r="B46" s="23" t="s">
        <v>130</v>
      </c>
      <c r="C46" s="24">
        <v>193750</v>
      </c>
      <c r="D46" s="24">
        <v>0</v>
      </c>
      <c r="E46" s="24">
        <v>250000</v>
      </c>
      <c r="F46" s="24">
        <f t="shared" si="2"/>
        <v>129.03225806451613</v>
      </c>
      <c r="G46" s="24">
        <v>0</v>
      </c>
      <c r="H46" s="24">
        <v>0</v>
      </c>
    </row>
    <row r="47" spans="1:8" s="4" customFormat="1" ht="33.75" customHeight="1">
      <c r="A47" s="22" t="s">
        <v>15</v>
      </c>
      <c r="B47" s="23" t="s">
        <v>131</v>
      </c>
      <c r="C47" s="24">
        <v>674578.07</v>
      </c>
      <c r="D47" s="24">
        <v>191246.56</v>
      </c>
      <c r="E47" s="24">
        <v>857500</v>
      </c>
      <c r="F47" s="24">
        <f t="shared" si="2"/>
        <v>127.11649520418</v>
      </c>
      <c r="G47" s="24">
        <v>164314.99</v>
      </c>
      <c r="H47" s="24">
        <f t="shared" si="1"/>
        <v>85.91788003925403</v>
      </c>
    </row>
    <row r="48" spans="1:8" s="4" customFormat="1" ht="30">
      <c r="A48" s="22" t="s">
        <v>48</v>
      </c>
      <c r="B48" s="23" t="s">
        <v>132</v>
      </c>
      <c r="C48" s="24">
        <v>25359276.06</v>
      </c>
      <c r="D48" s="24">
        <v>11866818.15</v>
      </c>
      <c r="E48" s="24">
        <v>31603970</v>
      </c>
      <c r="F48" s="24">
        <f t="shared" si="2"/>
        <v>124.62489041574005</v>
      </c>
      <c r="G48" s="24">
        <v>15757238.44</v>
      </c>
      <c r="H48" s="24">
        <f t="shared" si="1"/>
        <v>132.78402214329034</v>
      </c>
    </row>
    <row r="49" spans="1:8" s="4" customFormat="1" ht="60" customHeight="1">
      <c r="A49" s="22" t="s">
        <v>64</v>
      </c>
      <c r="B49" s="23" t="s">
        <v>106</v>
      </c>
      <c r="C49" s="24"/>
      <c r="D49" s="24"/>
      <c r="E49" s="24">
        <v>14013304</v>
      </c>
      <c r="F49" s="24"/>
      <c r="G49" s="24">
        <v>8174426</v>
      </c>
      <c r="H49" s="24"/>
    </row>
    <row r="50" spans="1:8" s="4" customFormat="1" ht="14.25">
      <c r="A50" s="19" t="s">
        <v>44</v>
      </c>
      <c r="B50" s="20" t="s">
        <v>107</v>
      </c>
      <c r="C50" s="21">
        <f>C51</f>
        <v>6743531.79</v>
      </c>
      <c r="D50" s="21">
        <f>D51</f>
        <v>3488028.32</v>
      </c>
      <c r="E50" s="21">
        <f>E51</f>
        <v>7803400</v>
      </c>
      <c r="F50" s="21">
        <f t="shared" si="2"/>
        <v>115.71681194669657</v>
      </c>
      <c r="G50" s="21">
        <f>G51</f>
        <v>3181376.39</v>
      </c>
      <c r="H50" s="21">
        <f t="shared" si="1"/>
        <v>91.20844494748827</v>
      </c>
    </row>
    <row r="51" spans="1:8" s="4" customFormat="1" ht="30.75" thickBot="1">
      <c r="A51" s="28" t="s">
        <v>45</v>
      </c>
      <c r="B51" s="29" t="s">
        <v>133</v>
      </c>
      <c r="C51" s="30">
        <v>6743531.79</v>
      </c>
      <c r="D51" s="30">
        <v>3488028.32</v>
      </c>
      <c r="E51" s="30">
        <v>7803400</v>
      </c>
      <c r="F51" s="30">
        <f t="shared" si="2"/>
        <v>115.71681194669657</v>
      </c>
      <c r="G51" s="30">
        <v>3181376.39</v>
      </c>
      <c r="H51" s="30">
        <f t="shared" si="1"/>
        <v>91.20844494748827</v>
      </c>
    </row>
    <row r="52" spans="1:17" ht="19.5" customHeight="1" thickBot="1">
      <c r="A52" s="31" t="s">
        <v>46</v>
      </c>
      <c r="B52" s="32"/>
      <c r="C52" s="33">
        <f>C5+C13+C16+C18+C20+C25+C29+C31+C34+C37+C39+C42+C45</f>
        <v>395923536.6</v>
      </c>
      <c r="D52" s="33">
        <f>D5+D13+D16+D18+D20+D25+D29+D31+D34+D37+D39+D42+D45</f>
        <v>203561049.65000004</v>
      </c>
      <c r="E52" s="33">
        <f>E5+E13+E16+E18+E20+E25+E29+E31+E34+E37+E39+E42+E45</f>
        <v>387124912</v>
      </c>
      <c r="F52" s="33">
        <f t="shared" si="2"/>
        <v>97.77769599767714</v>
      </c>
      <c r="G52" s="33">
        <f>G5+G13+G16+G18+G20+G25+G29+G31+G34+G37+G39+G42+G45</f>
        <v>204139029.71000004</v>
      </c>
      <c r="H52" s="34">
        <f t="shared" si="1"/>
        <v>100.28393450564033</v>
      </c>
      <c r="Q52" s="6" t="s">
        <v>43</v>
      </c>
    </row>
    <row r="53" spans="1:8" ht="22.5" customHeight="1" thickBot="1">
      <c r="A53" s="35" t="s">
        <v>44</v>
      </c>
      <c r="B53" s="36"/>
      <c r="C53" s="37">
        <f>C50</f>
        <v>6743531.79</v>
      </c>
      <c r="D53" s="37">
        <f>D50</f>
        <v>3488028.32</v>
      </c>
      <c r="E53" s="37">
        <f>E50</f>
        <v>7803400</v>
      </c>
      <c r="F53" s="37">
        <f t="shared" si="2"/>
        <v>115.71681194669657</v>
      </c>
      <c r="G53" s="37">
        <f>G50</f>
        <v>3181376.39</v>
      </c>
      <c r="H53" s="38">
        <f t="shared" si="1"/>
        <v>91.20844494748827</v>
      </c>
    </row>
    <row r="54" spans="1:8" ht="24" customHeight="1" thickBot="1">
      <c r="A54" s="39" t="s">
        <v>57</v>
      </c>
      <c r="B54" s="40"/>
      <c r="C54" s="41">
        <f>C52+C53</f>
        <v>402667068.39000005</v>
      </c>
      <c r="D54" s="41">
        <f>D52+D53</f>
        <v>207049077.97000003</v>
      </c>
      <c r="E54" s="41">
        <f>E52+E53</f>
        <v>394928312</v>
      </c>
      <c r="F54" s="41">
        <f t="shared" si="2"/>
        <v>98.07812533045173</v>
      </c>
      <c r="G54" s="41">
        <f>G52+G53</f>
        <v>207320406.10000002</v>
      </c>
      <c r="H54" s="42">
        <f t="shared" si="1"/>
        <v>100.13104532155381</v>
      </c>
    </row>
    <row r="55" spans="1:8" ht="12.75">
      <c r="A55" s="8"/>
      <c r="B55" s="3"/>
      <c r="C55" s="10"/>
      <c r="D55" s="3"/>
      <c r="E55" s="3"/>
      <c r="F55" s="3"/>
      <c r="G55" s="10"/>
      <c r="H55" s="10"/>
    </row>
    <row r="56" spans="1:8" ht="12.75">
      <c r="A56" s="8"/>
      <c r="B56" s="3"/>
      <c r="C56" s="10"/>
      <c r="D56" s="3"/>
      <c r="E56" s="3"/>
      <c r="F56" s="3"/>
      <c r="G56" s="10"/>
      <c r="H56" s="10"/>
    </row>
    <row r="57" spans="1:8" ht="12.75">
      <c r="A57" s="8"/>
      <c r="B57" s="3"/>
      <c r="C57" s="10"/>
      <c r="D57" s="3"/>
      <c r="E57" s="3"/>
      <c r="F57" s="3"/>
      <c r="G57" s="10"/>
      <c r="H57" s="10"/>
    </row>
    <row r="58" spans="1:8" ht="12.75">
      <c r="A58" s="8"/>
      <c r="B58" s="3"/>
      <c r="C58" s="10"/>
      <c r="D58" s="3"/>
      <c r="E58" s="3"/>
      <c r="F58" s="3"/>
      <c r="G58" s="10"/>
      <c r="H58" s="10"/>
    </row>
    <row r="59" spans="1:8" ht="12.75">
      <c r="A59" s="8"/>
      <c r="B59" s="3"/>
      <c r="C59" s="10"/>
      <c r="D59" s="3"/>
      <c r="E59" s="3"/>
      <c r="F59" s="3"/>
      <c r="G59" s="10"/>
      <c r="H59" s="10"/>
    </row>
    <row r="60" spans="1:8" ht="12.75">
      <c r="A60" s="8"/>
      <c r="B60" s="3"/>
      <c r="C60" s="10"/>
      <c r="D60" s="3"/>
      <c r="E60" s="3"/>
      <c r="F60" s="3"/>
      <c r="G60" s="10"/>
      <c r="H60" s="10"/>
    </row>
    <row r="61" spans="1:8" ht="12.75">
      <c r="A61" s="8"/>
      <c r="B61" s="3"/>
      <c r="C61" s="10"/>
      <c r="D61" s="3"/>
      <c r="E61" s="3"/>
      <c r="F61" s="3"/>
      <c r="G61" s="10"/>
      <c r="H61" s="10"/>
    </row>
    <row r="62" spans="1:8" ht="12.75">
      <c r="A62" s="8"/>
      <c r="B62" s="3"/>
      <c r="C62" s="10"/>
      <c r="D62" s="3"/>
      <c r="E62" s="3"/>
      <c r="F62" s="3"/>
      <c r="G62" s="10"/>
      <c r="H62" s="10"/>
    </row>
    <row r="63" spans="1:8" ht="12.75">
      <c r="A63" s="8"/>
      <c r="B63" s="3"/>
      <c r="C63" s="10"/>
      <c r="D63" s="3"/>
      <c r="E63" s="3"/>
      <c r="F63" s="3"/>
      <c r="G63" s="10"/>
      <c r="H63" s="10"/>
    </row>
    <row r="64" spans="1:8" ht="12.75">
      <c r="A64" s="8"/>
      <c r="B64" s="3"/>
      <c r="C64" s="10"/>
      <c r="D64" s="3"/>
      <c r="E64" s="3"/>
      <c r="F64" s="3"/>
      <c r="G64" s="10"/>
      <c r="H64" s="10"/>
    </row>
    <row r="65" spans="1:8" ht="12.75">
      <c r="A65" s="8"/>
      <c r="B65" s="3"/>
      <c r="C65" s="10"/>
      <c r="D65" s="3"/>
      <c r="E65" s="3"/>
      <c r="F65" s="3"/>
      <c r="G65" s="10"/>
      <c r="H65" s="10"/>
    </row>
    <row r="66" spans="1:8" ht="12.75">
      <c r="A66" s="8"/>
      <c r="B66" s="3"/>
      <c r="C66" s="10"/>
      <c r="D66" s="3"/>
      <c r="E66" s="3"/>
      <c r="F66" s="3"/>
      <c r="G66" s="10"/>
      <c r="H66" s="10"/>
    </row>
    <row r="67" spans="1:8" ht="12.75">
      <c r="A67" s="7"/>
      <c r="B67" s="3"/>
      <c r="C67" s="10"/>
      <c r="D67" s="3"/>
      <c r="E67" s="3"/>
      <c r="F67" s="3"/>
      <c r="G67" s="10"/>
      <c r="H67" s="10"/>
    </row>
    <row r="68" spans="1:8" ht="12.75">
      <c r="A68" s="2"/>
      <c r="B68" s="3"/>
      <c r="C68" s="10"/>
      <c r="D68" s="3"/>
      <c r="E68" s="3"/>
      <c r="F68" s="3"/>
      <c r="G68" s="10"/>
      <c r="H68" s="10"/>
    </row>
    <row r="69" spans="1:8" ht="12.75">
      <c r="A69" s="2"/>
      <c r="B69" s="3"/>
      <c r="C69" s="10"/>
      <c r="D69" s="3"/>
      <c r="E69" s="3"/>
      <c r="F69" s="3"/>
      <c r="G69" s="10"/>
      <c r="H69" s="10"/>
    </row>
  </sheetData>
  <sheetProtection/>
  <mergeCells count="6">
    <mergeCell ref="A1:H1"/>
    <mergeCell ref="C2:G2"/>
    <mergeCell ref="A3:A4"/>
    <mergeCell ref="B3:B4"/>
    <mergeCell ref="C3:D3"/>
    <mergeCell ref="E3:H3"/>
  </mergeCells>
  <printOptions/>
  <pageMargins left="0.7874015748031497" right="0.3937007874015748" top="0.5905511811023623" bottom="0.3937007874015748" header="0.31496062992125984" footer="0.31496062992125984"/>
  <pageSetup fitToHeight="0" fitToWidth="1" horizontalDpi="600" verticalDpi="600" orientation="portrait" paperSize="9" scale="6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zoomScaleSheetLayoutView="75" zoomScalePageLayoutView="0" workbookViewId="0" topLeftCell="A1">
      <selection activeCell="D4" sqref="D4"/>
    </sheetView>
  </sheetViews>
  <sheetFormatPr defaultColWidth="9.33203125" defaultRowHeight="12.75"/>
  <cols>
    <col min="1" max="1" width="49" style="0" customWidth="1"/>
    <col min="2" max="2" width="21.33203125" style="9" customWidth="1"/>
    <col min="3" max="3" width="20.5" style="11" customWidth="1"/>
    <col min="4" max="4" width="20.33203125" style="9" customWidth="1"/>
    <col min="5" max="5" width="19.33203125" style="9" customWidth="1"/>
    <col min="6" max="6" width="16.33203125" style="9" customWidth="1"/>
    <col min="7" max="7" width="20.66015625" style="11" customWidth="1"/>
    <col min="8" max="8" width="16.66015625" style="11" customWidth="1"/>
    <col min="9" max="9" width="0.1640625" style="0" customWidth="1"/>
    <col min="10" max="10" width="9.66015625" style="0" customWidth="1"/>
    <col min="11" max="11" width="16.16015625" style="0" customWidth="1"/>
  </cols>
  <sheetData>
    <row r="1" spans="1:8" ht="18.75">
      <c r="A1" s="43" t="s">
        <v>60</v>
      </c>
      <c r="B1" s="43"/>
      <c r="C1" s="43"/>
      <c r="D1" s="43"/>
      <c r="E1" s="43"/>
      <c r="F1" s="43"/>
      <c r="G1" s="43"/>
      <c r="H1" s="43"/>
    </row>
    <row r="2" spans="1:8" ht="15.75">
      <c r="A2" s="1" t="s">
        <v>41</v>
      </c>
      <c r="B2" s="12"/>
      <c r="C2" s="49"/>
      <c r="D2" s="49"/>
      <c r="E2" s="49"/>
      <c r="F2" s="49"/>
      <c r="G2" s="49"/>
      <c r="H2"/>
    </row>
    <row r="3" spans="1:8" ht="13.5" thickBot="1">
      <c r="A3" s="46" t="s">
        <v>42</v>
      </c>
      <c r="B3" s="48" t="s">
        <v>66</v>
      </c>
      <c r="C3" s="44" t="s">
        <v>52</v>
      </c>
      <c r="D3" s="45"/>
      <c r="E3" s="50" t="s">
        <v>61</v>
      </c>
      <c r="F3" s="51"/>
      <c r="G3" s="52"/>
      <c r="H3" s="53"/>
    </row>
    <row r="4" spans="1:8" ht="76.5">
      <c r="A4" s="47"/>
      <c r="B4" s="45"/>
      <c r="C4" s="13" t="s">
        <v>58</v>
      </c>
      <c r="D4" s="14" t="s">
        <v>135</v>
      </c>
      <c r="E4" s="15" t="s">
        <v>62</v>
      </c>
      <c r="F4" s="17" t="s">
        <v>55</v>
      </c>
      <c r="G4" s="16" t="s">
        <v>136</v>
      </c>
      <c r="H4" s="18" t="s">
        <v>56</v>
      </c>
    </row>
    <row r="5" spans="1:8" ht="28.5">
      <c r="A5" s="19" t="s">
        <v>26</v>
      </c>
      <c r="B5" s="20" t="s">
        <v>109</v>
      </c>
      <c r="C5" s="21">
        <f>C6+C7+C8+C9+C10+C11+C12</f>
        <v>194367605.11000004</v>
      </c>
      <c r="D5" s="21">
        <f>D6+D7+D8+D9+D10+D11+D12</f>
        <v>135487060.57999998</v>
      </c>
      <c r="E5" s="21">
        <f>E6+E7+E8+E9+E10+E11+E12</f>
        <v>172000177.39</v>
      </c>
      <c r="F5" s="21">
        <f aca="true" t="shared" si="0" ref="F5:F11">E5/C5*100</f>
        <v>88.49220387968381</v>
      </c>
      <c r="G5" s="21">
        <f>G6+G7+G8+G9+G10+G11+G12</f>
        <v>117228716.78</v>
      </c>
      <c r="H5" s="21">
        <f>G5/D5*100</f>
        <v>86.52392064464406</v>
      </c>
    </row>
    <row r="6" spans="1:8" ht="30">
      <c r="A6" s="22" t="s">
        <v>0</v>
      </c>
      <c r="B6" s="23" t="s">
        <v>110</v>
      </c>
      <c r="C6" s="24">
        <v>162730883.33</v>
      </c>
      <c r="D6" s="24">
        <v>112342958.14</v>
      </c>
      <c r="E6" s="24">
        <v>161341952.39</v>
      </c>
      <c r="F6" s="24">
        <f t="shared" si="0"/>
        <v>99.14648595793373</v>
      </c>
      <c r="G6" s="24">
        <v>110099509.84</v>
      </c>
      <c r="H6" s="24">
        <f aca="true" t="shared" si="1" ref="H6:H54">G6/D6*100</f>
        <v>98.00303611624305</v>
      </c>
    </row>
    <row r="7" spans="1:8" s="4" customFormat="1" ht="29.25" customHeight="1">
      <c r="A7" s="22" t="s">
        <v>1</v>
      </c>
      <c r="B7" s="23" t="s">
        <v>111</v>
      </c>
      <c r="C7" s="24">
        <v>120000</v>
      </c>
      <c r="D7" s="24">
        <v>93000</v>
      </c>
      <c r="E7" s="24">
        <v>1401955</v>
      </c>
      <c r="F7" s="24">
        <f t="shared" si="0"/>
        <v>1168.2958333333333</v>
      </c>
      <c r="G7" s="24">
        <v>966759.37</v>
      </c>
      <c r="H7" s="24">
        <f t="shared" si="1"/>
        <v>1039.5262043010753</v>
      </c>
    </row>
    <row r="8" spans="1:8" s="4" customFormat="1" ht="60">
      <c r="A8" s="22" t="s">
        <v>2</v>
      </c>
      <c r="B8" s="23" t="s">
        <v>3</v>
      </c>
      <c r="C8" s="24">
        <v>62000</v>
      </c>
      <c r="D8" s="24">
        <v>49000</v>
      </c>
      <c r="E8" s="24">
        <v>0</v>
      </c>
      <c r="F8" s="24">
        <f t="shared" si="0"/>
        <v>0</v>
      </c>
      <c r="G8" s="24">
        <v>0</v>
      </c>
      <c r="H8" s="24">
        <f t="shared" si="1"/>
        <v>0</v>
      </c>
    </row>
    <row r="9" spans="1:8" s="4" customFormat="1" ht="39" customHeight="1">
      <c r="A9" s="22" t="s">
        <v>17</v>
      </c>
      <c r="B9" s="23" t="s">
        <v>4</v>
      </c>
      <c r="C9" s="24">
        <v>827079.74</v>
      </c>
      <c r="D9" s="24">
        <v>770834.31</v>
      </c>
      <c r="E9" s="24">
        <v>0</v>
      </c>
      <c r="F9" s="24">
        <f t="shared" si="0"/>
        <v>0</v>
      </c>
      <c r="G9" s="24">
        <v>0</v>
      </c>
      <c r="H9" s="24">
        <f t="shared" si="1"/>
        <v>0</v>
      </c>
    </row>
    <row r="10" spans="1:8" s="4" customFormat="1" ht="60">
      <c r="A10" s="22" t="s">
        <v>50</v>
      </c>
      <c r="B10" s="23" t="s">
        <v>5</v>
      </c>
      <c r="C10" s="24">
        <v>6456512.83</v>
      </c>
      <c r="D10" s="24">
        <v>4039090.99</v>
      </c>
      <c r="E10" s="24">
        <v>0</v>
      </c>
      <c r="F10" s="24">
        <f t="shared" si="0"/>
        <v>0</v>
      </c>
      <c r="G10" s="24">
        <v>0</v>
      </c>
      <c r="H10" s="24">
        <f t="shared" si="1"/>
        <v>0</v>
      </c>
    </row>
    <row r="11" spans="1:8" s="5" customFormat="1" ht="60">
      <c r="A11" s="22" t="s">
        <v>47</v>
      </c>
      <c r="B11" s="23" t="s">
        <v>112</v>
      </c>
      <c r="C11" s="24">
        <v>8400009.21</v>
      </c>
      <c r="D11" s="24">
        <v>6078837.14</v>
      </c>
      <c r="E11" s="24">
        <v>9256270</v>
      </c>
      <c r="F11" s="24">
        <f t="shared" si="0"/>
        <v>110.1935696568123</v>
      </c>
      <c r="G11" s="24">
        <v>6162447.57</v>
      </c>
      <c r="H11" s="24">
        <f t="shared" si="1"/>
        <v>101.37543461149545</v>
      </c>
    </row>
    <row r="12" spans="1:8" ht="60">
      <c r="A12" s="25" t="s">
        <v>54</v>
      </c>
      <c r="B12" s="26" t="s">
        <v>51</v>
      </c>
      <c r="C12" s="27">
        <v>15771120</v>
      </c>
      <c r="D12" s="27">
        <v>12113340</v>
      </c>
      <c r="E12" s="27">
        <v>0</v>
      </c>
      <c r="F12" s="24">
        <v>0</v>
      </c>
      <c r="G12" s="27">
        <v>0</v>
      </c>
      <c r="H12" s="24">
        <v>0</v>
      </c>
    </row>
    <row r="13" spans="1:8" s="4" customFormat="1" ht="28.5">
      <c r="A13" s="19" t="s">
        <v>18</v>
      </c>
      <c r="B13" s="20" t="s">
        <v>70</v>
      </c>
      <c r="C13" s="21">
        <f>C14+C15</f>
        <v>13248824.92</v>
      </c>
      <c r="D13" s="21">
        <f>D14+D15</f>
        <v>10079136.92</v>
      </c>
      <c r="E13" s="21">
        <f>E14+E15</f>
        <v>15873950</v>
      </c>
      <c r="F13" s="21">
        <f aca="true" t="shared" si="2" ref="F13:F54">E13/C13*100</f>
        <v>119.81402196686287</v>
      </c>
      <c r="G13" s="21">
        <f>G14+G15</f>
        <v>11612338.79</v>
      </c>
      <c r="H13" s="21">
        <f t="shared" si="1"/>
        <v>115.21163847826763</v>
      </c>
    </row>
    <row r="14" spans="1:8" s="5" customFormat="1" ht="45">
      <c r="A14" s="22" t="s">
        <v>19</v>
      </c>
      <c r="B14" s="23" t="s">
        <v>113</v>
      </c>
      <c r="C14" s="24">
        <v>10154893.15</v>
      </c>
      <c r="D14" s="24">
        <v>7769720.4</v>
      </c>
      <c r="E14" s="24">
        <v>12037850</v>
      </c>
      <c r="F14" s="24">
        <f t="shared" si="2"/>
        <v>118.54236004442842</v>
      </c>
      <c r="G14" s="24">
        <v>8700915.54</v>
      </c>
      <c r="H14" s="24">
        <f t="shared" si="1"/>
        <v>111.98492470848755</v>
      </c>
    </row>
    <row r="15" spans="1:8" s="5" customFormat="1" ht="60">
      <c r="A15" s="22" t="s">
        <v>20</v>
      </c>
      <c r="B15" s="23" t="s">
        <v>72</v>
      </c>
      <c r="C15" s="24">
        <v>3093931.77</v>
      </c>
      <c r="D15" s="24">
        <v>2309416.52</v>
      </c>
      <c r="E15" s="24">
        <v>3836100</v>
      </c>
      <c r="F15" s="24">
        <f t="shared" si="2"/>
        <v>123.98786673954352</v>
      </c>
      <c r="G15" s="24">
        <v>2911423.25</v>
      </c>
      <c r="H15" s="24">
        <f t="shared" si="1"/>
        <v>126.06748175508851</v>
      </c>
    </row>
    <row r="16" spans="1:8" s="5" customFormat="1" ht="42.75">
      <c r="A16" s="19" t="s">
        <v>25</v>
      </c>
      <c r="B16" s="20" t="s">
        <v>73</v>
      </c>
      <c r="C16" s="21">
        <f>C17</f>
        <v>26116029.25</v>
      </c>
      <c r="D16" s="21">
        <f>D17</f>
        <v>17924775</v>
      </c>
      <c r="E16" s="21">
        <f>E17</f>
        <v>22265000</v>
      </c>
      <c r="F16" s="21">
        <f t="shared" si="2"/>
        <v>85.25415478312041</v>
      </c>
      <c r="G16" s="21">
        <f>G17</f>
        <v>18719350</v>
      </c>
      <c r="H16" s="21">
        <f t="shared" si="1"/>
        <v>104.43283109550887</v>
      </c>
    </row>
    <row r="17" spans="1:8" s="5" customFormat="1" ht="30">
      <c r="A17" s="22" t="s">
        <v>22</v>
      </c>
      <c r="B17" s="23" t="s">
        <v>114</v>
      </c>
      <c r="C17" s="24">
        <v>26116029.25</v>
      </c>
      <c r="D17" s="24">
        <v>17924775</v>
      </c>
      <c r="E17" s="24">
        <v>22265000</v>
      </c>
      <c r="F17" s="24">
        <f t="shared" si="2"/>
        <v>85.25415478312041</v>
      </c>
      <c r="G17" s="24">
        <v>18719350</v>
      </c>
      <c r="H17" s="24">
        <f t="shared" si="1"/>
        <v>104.43283109550887</v>
      </c>
    </row>
    <row r="18" spans="1:8" s="4" customFormat="1" ht="42.75">
      <c r="A18" s="19" t="s">
        <v>21</v>
      </c>
      <c r="B18" s="20" t="s">
        <v>75</v>
      </c>
      <c r="C18" s="21">
        <f>C19</f>
        <v>17798033.28</v>
      </c>
      <c r="D18" s="21">
        <f>D19</f>
        <v>13176205</v>
      </c>
      <c r="E18" s="21">
        <f>E19</f>
        <v>19695923</v>
      </c>
      <c r="F18" s="21">
        <f t="shared" si="2"/>
        <v>110.66348000446035</v>
      </c>
      <c r="G18" s="21">
        <f>G19</f>
        <v>15863910</v>
      </c>
      <c r="H18" s="21">
        <f t="shared" si="1"/>
        <v>120.39817231137494</v>
      </c>
    </row>
    <row r="19" spans="1:8" s="4" customFormat="1" ht="45">
      <c r="A19" s="22" t="s">
        <v>23</v>
      </c>
      <c r="B19" s="23" t="s">
        <v>115</v>
      </c>
      <c r="C19" s="24">
        <v>17798033.28</v>
      </c>
      <c r="D19" s="24">
        <v>13176205</v>
      </c>
      <c r="E19" s="24">
        <v>19695923</v>
      </c>
      <c r="F19" s="24">
        <f t="shared" si="2"/>
        <v>110.66348000446035</v>
      </c>
      <c r="G19" s="24">
        <v>15863910</v>
      </c>
      <c r="H19" s="24">
        <f t="shared" si="1"/>
        <v>120.39817231137494</v>
      </c>
    </row>
    <row r="20" spans="1:8" s="4" customFormat="1" ht="59.25" customHeight="1">
      <c r="A20" s="19" t="s">
        <v>24</v>
      </c>
      <c r="B20" s="20" t="s">
        <v>77</v>
      </c>
      <c r="C20" s="21">
        <f>C21+C22+C23+C24</f>
        <v>73384450.22</v>
      </c>
      <c r="D20" s="21">
        <f>D21+D22+D23+D24</f>
        <v>48065661.410000004</v>
      </c>
      <c r="E20" s="21">
        <f>E21+E22+E23+E24</f>
        <v>57627742.15</v>
      </c>
      <c r="F20" s="21">
        <f t="shared" si="2"/>
        <v>78.52854654799101</v>
      </c>
      <c r="G20" s="21">
        <f>G21+G22+G23+G24</f>
        <v>44751668.61</v>
      </c>
      <c r="H20" s="21">
        <f t="shared" si="1"/>
        <v>93.10527993835007</v>
      </c>
    </row>
    <row r="21" spans="1:8" s="4" customFormat="1" ht="30">
      <c r="A21" s="22" t="s">
        <v>27</v>
      </c>
      <c r="B21" s="23" t="s">
        <v>78</v>
      </c>
      <c r="C21" s="24">
        <v>19954384</v>
      </c>
      <c r="D21" s="24">
        <v>2214494.72</v>
      </c>
      <c r="E21" s="24">
        <v>5670364.73</v>
      </c>
      <c r="F21" s="24">
        <f t="shared" si="2"/>
        <v>28.416636314105215</v>
      </c>
      <c r="G21" s="24">
        <v>4046133.71</v>
      </c>
      <c r="H21" s="24">
        <f t="shared" si="1"/>
        <v>182.71137309372313</v>
      </c>
    </row>
    <row r="22" spans="1:8" s="4" customFormat="1" ht="30">
      <c r="A22" s="22" t="s">
        <v>28</v>
      </c>
      <c r="B22" s="23" t="s">
        <v>79</v>
      </c>
      <c r="C22" s="24">
        <v>5112126.1</v>
      </c>
      <c r="D22" s="24">
        <v>3133838.91</v>
      </c>
      <c r="E22" s="24">
        <v>7688269.31</v>
      </c>
      <c r="F22" s="24">
        <f t="shared" si="2"/>
        <v>150.39279469260353</v>
      </c>
      <c r="G22" s="24">
        <v>5581385.89</v>
      </c>
      <c r="H22" s="24">
        <f t="shared" si="1"/>
        <v>178.10059962526915</v>
      </c>
    </row>
    <row r="23" spans="1:8" s="4" customFormat="1" ht="45">
      <c r="A23" s="22" t="s">
        <v>29</v>
      </c>
      <c r="B23" s="23" t="s">
        <v>116</v>
      </c>
      <c r="C23" s="24">
        <v>5477391.62</v>
      </c>
      <c r="D23" s="24">
        <v>3969293.08</v>
      </c>
      <c r="E23" s="24">
        <v>8038763.11</v>
      </c>
      <c r="F23" s="24">
        <f t="shared" si="2"/>
        <v>146.76261380777444</v>
      </c>
      <c r="G23" s="24">
        <v>3034149.01</v>
      </c>
      <c r="H23" s="24">
        <v>0</v>
      </c>
    </row>
    <row r="24" spans="1:8" s="4" customFormat="1" ht="45">
      <c r="A24" s="22" t="s">
        <v>53</v>
      </c>
      <c r="B24" s="23" t="s">
        <v>117</v>
      </c>
      <c r="C24" s="24">
        <v>42840548.5</v>
      </c>
      <c r="D24" s="24">
        <v>38748034.7</v>
      </c>
      <c r="E24" s="24">
        <v>36230345</v>
      </c>
      <c r="F24" s="24">
        <f t="shared" si="2"/>
        <v>84.57021739579268</v>
      </c>
      <c r="G24" s="24">
        <v>32090000</v>
      </c>
      <c r="H24" s="24">
        <f t="shared" si="1"/>
        <v>82.81710349557419</v>
      </c>
    </row>
    <row r="25" spans="1:8" s="4" customFormat="1" ht="71.25">
      <c r="A25" s="19" t="s">
        <v>30</v>
      </c>
      <c r="B25" s="20" t="s">
        <v>82</v>
      </c>
      <c r="C25" s="21">
        <f aca="true" t="shared" si="3" ref="C25:H25">C26+C27+C28</f>
        <v>13179642.48</v>
      </c>
      <c r="D25" s="21">
        <f>D26+D27+D28</f>
        <v>8559645.940000001</v>
      </c>
      <c r="E25" s="21">
        <f t="shared" si="3"/>
        <v>16181770</v>
      </c>
      <c r="F25" s="21">
        <f t="shared" si="3"/>
        <v>330.44102305208025</v>
      </c>
      <c r="G25" s="21">
        <f t="shared" si="3"/>
        <v>9393101.78</v>
      </c>
      <c r="H25" s="21">
        <f t="shared" si="3"/>
        <v>76872.39116666665</v>
      </c>
    </row>
    <row r="26" spans="1:8" s="4" customFormat="1" ht="75">
      <c r="A26" s="22" t="s">
        <v>16</v>
      </c>
      <c r="B26" s="23" t="s">
        <v>118</v>
      </c>
      <c r="C26" s="24">
        <f>12723642.48+20000</f>
        <v>12743642.48</v>
      </c>
      <c r="D26" s="24">
        <v>12000</v>
      </c>
      <c r="E26" s="24">
        <v>15714770</v>
      </c>
      <c r="F26" s="24">
        <f t="shared" si="2"/>
        <v>123.31458627047107</v>
      </c>
      <c r="G26" s="24">
        <v>9224686.94</v>
      </c>
      <c r="H26" s="24">
        <f t="shared" si="1"/>
        <v>76872.39116666665</v>
      </c>
    </row>
    <row r="27" spans="1:8" s="4" customFormat="1" ht="30">
      <c r="A27" s="22" t="s">
        <v>31</v>
      </c>
      <c r="B27" s="23" t="s">
        <v>119</v>
      </c>
      <c r="C27" s="24">
        <v>1000</v>
      </c>
      <c r="D27" s="24">
        <v>8337370.94</v>
      </c>
      <c r="E27" s="24">
        <v>1000</v>
      </c>
      <c r="F27" s="24">
        <f t="shared" si="2"/>
        <v>100</v>
      </c>
      <c r="G27" s="24">
        <v>0</v>
      </c>
      <c r="H27" s="24">
        <v>0</v>
      </c>
    </row>
    <row r="28" spans="1:8" s="4" customFormat="1" ht="51" customHeight="1">
      <c r="A28" s="22" t="s">
        <v>32</v>
      </c>
      <c r="B28" s="23" t="s">
        <v>120</v>
      </c>
      <c r="C28" s="24">
        <v>435000</v>
      </c>
      <c r="D28" s="24">
        <v>210275</v>
      </c>
      <c r="E28" s="24">
        <v>466000</v>
      </c>
      <c r="F28" s="24">
        <f t="shared" si="2"/>
        <v>107.1264367816092</v>
      </c>
      <c r="G28" s="24">
        <v>168414.84</v>
      </c>
      <c r="H28" s="24">
        <v>0</v>
      </c>
    </row>
    <row r="29" spans="1:8" s="4" customFormat="1" ht="28.5">
      <c r="A29" s="19" t="s">
        <v>33</v>
      </c>
      <c r="B29" s="20" t="s">
        <v>86</v>
      </c>
      <c r="C29" s="21">
        <f>C30</f>
        <v>9135</v>
      </c>
      <c r="D29" s="21">
        <f>D30</f>
        <v>0</v>
      </c>
      <c r="E29" s="21">
        <f>E30</f>
        <v>268000</v>
      </c>
      <c r="F29" s="21">
        <f t="shared" si="2"/>
        <v>2933.771209633279</v>
      </c>
      <c r="G29" s="21">
        <f>G30</f>
        <v>0</v>
      </c>
      <c r="H29" s="21" t="e">
        <f t="shared" si="1"/>
        <v>#DIV/0!</v>
      </c>
    </row>
    <row r="30" spans="1:8" s="4" customFormat="1" ht="30">
      <c r="A30" s="22" t="s">
        <v>34</v>
      </c>
      <c r="B30" s="23" t="s">
        <v>121</v>
      </c>
      <c r="C30" s="24">
        <v>9135</v>
      </c>
      <c r="D30" s="24">
        <v>0</v>
      </c>
      <c r="E30" s="24">
        <v>268000</v>
      </c>
      <c r="F30" s="24">
        <f t="shared" si="2"/>
        <v>2933.771209633279</v>
      </c>
      <c r="G30" s="24">
        <v>0</v>
      </c>
      <c r="H30" s="24" t="e">
        <f t="shared" si="1"/>
        <v>#DIV/0!</v>
      </c>
    </row>
    <row r="31" spans="1:8" s="4" customFormat="1" ht="33.75" customHeight="1">
      <c r="A31" s="19" t="s">
        <v>35</v>
      </c>
      <c r="B31" s="20" t="s">
        <v>88</v>
      </c>
      <c r="C31" s="21">
        <f>C32+C33</f>
        <v>9538144.69</v>
      </c>
      <c r="D31" s="21">
        <f>D32+D33</f>
        <v>7055958.989999999</v>
      </c>
      <c r="E31" s="21">
        <f>E32+E33</f>
        <v>18023305.35</v>
      </c>
      <c r="F31" s="21">
        <f t="shared" si="2"/>
        <v>188.96028458129842</v>
      </c>
      <c r="G31" s="21">
        <f>G32+G33</f>
        <v>15480189.35</v>
      </c>
      <c r="H31" s="21">
        <f t="shared" si="1"/>
        <v>219.39171375484426</v>
      </c>
    </row>
    <row r="32" spans="1:8" s="4" customFormat="1" ht="30">
      <c r="A32" s="22" t="s">
        <v>36</v>
      </c>
      <c r="B32" s="23" t="s">
        <v>122</v>
      </c>
      <c r="C32" s="24">
        <v>9000000</v>
      </c>
      <c r="D32" s="24">
        <v>6747020.64</v>
      </c>
      <c r="E32" s="24">
        <v>17624930</v>
      </c>
      <c r="F32" s="24">
        <f t="shared" si="2"/>
        <v>195.83255555555556</v>
      </c>
      <c r="G32" s="24">
        <v>15219514</v>
      </c>
      <c r="H32" s="24">
        <f t="shared" si="1"/>
        <v>225.5738467697944</v>
      </c>
    </row>
    <row r="33" spans="1:8" s="4" customFormat="1" ht="60">
      <c r="A33" s="22" t="s">
        <v>37</v>
      </c>
      <c r="B33" s="23" t="s">
        <v>123</v>
      </c>
      <c r="C33" s="24">
        <v>538144.69</v>
      </c>
      <c r="D33" s="24">
        <v>308938.35</v>
      </c>
      <c r="E33" s="24">
        <v>398375.35</v>
      </c>
      <c r="F33" s="24">
        <f t="shared" si="2"/>
        <v>74.02755381642807</v>
      </c>
      <c r="G33" s="24">
        <v>260675.35</v>
      </c>
      <c r="H33" s="24">
        <f t="shared" si="1"/>
        <v>84.37778929032281</v>
      </c>
    </row>
    <row r="34" spans="1:8" s="4" customFormat="1" ht="42.75">
      <c r="A34" s="19" t="s">
        <v>38</v>
      </c>
      <c r="B34" s="20" t="s">
        <v>91</v>
      </c>
      <c r="C34" s="21">
        <f>C35+C36</f>
        <v>2370311.91</v>
      </c>
      <c r="D34" s="21">
        <f>D35+D36</f>
        <v>4727510.91</v>
      </c>
      <c r="E34" s="21">
        <f>E35+E36</f>
        <v>1817045.5</v>
      </c>
      <c r="F34" s="21">
        <f t="shared" si="2"/>
        <v>76.65849765738214</v>
      </c>
      <c r="G34" s="21">
        <f>G35+G36</f>
        <v>1410182.5</v>
      </c>
      <c r="H34" s="21">
        <v>0</v>
      </c>
    </row>
    <row r="35" spans="1:8" s="4" customFormat="1" ht="50.25" customHeight="1">
      <c r="A35" s="22" t="s">
        <v>39</v>
      </c>
      <c r="B35" s="23" t="s">
        <v>126</v>
      </c>
      <c r="C35" s="24">
        <v>1485241.5</v>
      </c>
      <c r="D35" s="24">
        <v>887440.5</v>
      </c>
      <c r="E35" s="24">
        <v>1467035.5</v>
      </c>
      <c r="F35" s="24">
        <f t="shared" si="2"/>
        <v>98.77420608029065</v>
      </c>
      <c r="G35" s="24">
        <v>1060172.5</v>
      </c>
      <c r="H35" s="24">
        <v>0</v>
      </c>
    </row>
    <row r="36" spans="1:8" s="4" customFormat="1" ht="60">
      <c r="A36" s="22" t="s">
        <v>40</v>
      </c>
      <c r="B36" s="23" t="s">
        <v>125</v>
      </c>
      <c r="C36" s="24">
        <v>885070.41</v>
      </c>
      <c r="D36" s="24">
        <v>3840070.41</v>
      </c>
      <c r="E36" s="24">
        <v>350010</v>
      </c>
      <c r="F36" s="24">
        <f t="shared" si="2"/>
        <v>39.54600628892339</v>
      </c>
      <c r="G36" s="24">
        <v>350010</v>
      </c>
      <c r="H36" s="24">
        <v>0</v>
      </c>
    </row>
    <row r="37" spans="1:8" s="4" customFormat="1" ht="47.25" customHeight="1">
      <c r="A37" s="19" t="s">
        <v>6</v>
      </c>
      <c r="B37" s="20" t="s">
        <v>94</v>
      </c>
      <c r="C37" s="21">
        <f>C38</f>
        <v>8300</v>
      </c>
      <c r="D37" s="21">
        <f>D38</f>
        <v>7326.2</v>
      </c>
      <c r="E37" s="21">
        <f>E38</f>
        <v>27999</v>
      </c>
      <c r="F37" s="21">
        <f t="shared" si="2"/>
        <v>337.33734939759034</v>
      </c>
      <c r="G37" s="21">
        <f>G38</f>
        <v>27089</v>
      </c>
      <c r="H37" s="21">
        <f t="shared" si="1"/>
        <v>369.75512544020097</v>
      </c>
    </row>
    <row r="38" spans="1:8" s="4" customFormat="1" ht="45">
      <c r="A38" s="22" t="s">
        <v>7</v>
      </c>
      <c r="B38" s="23" t="s">
        <v>124</v>
      </c>
      <c r="C38" s="24">
        <v>8300</v>
      </c>
      <c r="D38" s="24">
        <v>7326.2</v>
      </c>
      <c r="E38" s="24">
        <v>27999</v>
      </c>
      <c r="F38" s="24">
        <f t="shared" si="2"/>
        <v>337.33734939759034</v>
      </c>
      <c r="G38" s="24">
        <v>27089</v>
      </c>
      <c r="H38" s="24">
        <f t="shared" si="1"/>
        <v>369.75512544020097</v>
      </c>
    </row>
    <row r="39" spans="1:8" s="4" customFormat="1" ht="42.75">
      <c r="A39" s="19" t="s">
        <v>8</v>
      </c>
      <c r="B39" s="20" t="s">
        <v>96</v>
      </c>
      <c r="C39" s="21">
        <f>C40+C41</f>
        <v>13075658.27</v>
      </c>
      <c r="D39" s="21">
        <f>D40+D41</f>
        <v>8815576.77</v>
      </c>
      <c r="E39" s="21">
        <f>E40+E41</f>
        <v>11692264.61</v>
      </c>
      <c r="F39" s="21">
        <f t="shared" si="2"/>
        <v>89.42008401080675</v>
      </c>
      <c r="G39" s="21">
        <f>G40+G41</f>
        <v>8527561.93</v>
      </c>
      <c r="H39" s="21">
        <f t="shared" si="1"/>
        <v>96.73288716649677</v>
      </c>
    </row>
    <row r="40" spans="1:8" s="4" customFormat="1" ht="45">
      <c r="A40" s="22" t="s">
        <v>9</v>
      </c>
      <c r="B40" s="23" t="s">
        <v>127</v>
      </c>
      <c r="C40" s="24">
        <v>4027790</v>
      </c>
      <c r="D40" s="24">
        <v>2598515</v>
      </c>
      <c r="E40" s="24">
        <v>4247383</v>
      </c>
      <c r="F40" s="24">
        <f t="shared" si="2"/>
        <v>105.45194759409007</v>
      </c>
      <c r="G40" s="24">
        <v>3540000</v>
      </c>
      <c r="H40" s="24">
        <f t="shared" si="1"/>
        <v>136.23165538778878</v>
      </c>
    </row>
    <row r="41" spans="1:8" s="4" customFormat="1" ht="31.5" customHeight="1">
      <c r="A41" s="22" t="s">
        <v>10</v>
      </c>
      <c r="B41" s="23" t="s">
        <v>128</v>
      </c>
      <c r="C41" s="24">
        <v>9047868.27</v>
      </c>
      <c r="D41" s="24">
        <v>6217061.77</v>
      </c>
      <c r="E41" s="24">
        <v>7444881.61</v>
      </c>
      <c r="F41" s="24">
        <f t="shared" si="2"/>
        <v>82.28326703965155</v>
      </c>
      <c r="G41" s="24">
        <v>4987561.93</v>
      </c>
      <c r="H41" s="24">
        <f t="shared" si="1"/>
        <v>80.22377956846326</v>
      </c>
    </row>
    <row r="42" spans="1:8" s="4" customFormat="1" ht="90" customHeight="1">
      <c r="A42" s="19" t="s">
        <v>11</v>
      </c>
      <c r="B42" s="20" t="s">
        <v>99</v>
      </c>
      <c r="C42" s="21">
        <f>C43+C44</f>
        <v>6599797.34</v>
      </c>
      <c r="D42" s="21">
        <f>D43+D44</f>
        <v>4685059.91</v>
      </c>
      <c r="E42" s="21">
        <f>E43+E44</f>
        <v>7555300</v>
      </c>
      <c r="F42" s="21">
        <f t="shared" si="2"/>
        <v>114.47775758520488</v>
      </c>
      <c r="G42" s="21">
        <f>G43+G44</f>
        <v>4392635.609999999</v>
      </c>
      <c r="H42" s="21">
        <f t="shared" si="1"/>
        <v>93.75836583485652</v>
      </c>
    </row>
    <row r="43" spans="1:8" s="4" customFormat="1" ht="36" customHeight="1">
      <c r="A43" s="22" t="s">
        <v>12</v>
      </c>
      <c r="B43" s="23" t="s">
        <v>129</v>
      </c>
      <c r="C43" s="24">
        <v>727486.93</v>
      </c>
      <c r="D43" s="24">
        <v>534090</v>
      </c>
      <c r="E43" s="24">
        <v>1179100</v>
      </c>
      <c r="F43" s="24">
        <f t="shared" si="2"/>
        <v>162.0785132181</v>
      </c>
      <c r="G43" s="24">
        <v>201000</v>
      </c>
      <c r="H43" s="24">
        <v>0</v>
      </c>
    </row>
    <row r="44" spans="1:8" s="4" customFormat="1" ht="45">
      <c r="A44" s="22" t="s">
        <v>49</v>
      </c>
      <c r="B44" s="23" t="s">
        <v>101</v>
      </c>
      <c r="C44" s="24">
        <v>5872310.41</v>
      </c>
      <c r="D44" s="24">
        <v>4150969.91</v>
      </c>
      <c r="E44" s="24">
        <v>6376200</v>
      </c>
      <c r="F44" s="24">
        <f t="shared" si="2"/>
        <v>108.58077238461242</v>
      </c>
      <c r="G44" s="24">
        <v>4191635.61</v>
      </c>
      <c r="H44" s="24">
        <f t="shared" si="1"/>
        <v>100.97966742428157</v>
      </c>
    </row>
    <row r="45" spans="1:8" s="4" customFormat="1" ht="42.75">
      <c r="A45" s="19" t="s">
        <v>13</v>
      </c>
      <c r="B45" s="20" t="s">
        <v>102</v>
      </c>
      <c r="C45" s="21">
        <f>C46+C47+C48</f>
        <v>26227604.13</v>
      </c>
      <c r="D45" s="21">
        <f>D46+D47+D48</f>
        <v>17510357.61</v>
      </c>
      <c r="E45" s="21">
        <f>E46+E47+E48+E49</f>
        <v>46674774</v>
      </c>
      <c r="F45" s="21">
        <f>F46+F47+F48+F49</f>
        <v>329.35790697033025</v>
      </c>
      <c r="G45" s="21">
        <f>G46+G47+G48+G49</f>
        <v>34275484.64</v>
      </c>
      <c r="H45" s="21">
        <f>H46+H47+H48+H49</f>
        <v>212.172150308018</v>
      </c>
    </row>
    <row r="46" spans="1:8" s="4" customFormat="1" ht="45">
      <c r="A46" s="22" t="s">
        <v>14</v>
      </c>
      <c r="B46" s="23" t="s">
        <v>130</v>
      </c>
      <c r="C46" s="24">
        <v>193750</v>
      </c>
      <c r="D46" s="24">
        <v>154750</v>
      </c>
      <c r="E46" s="24">
        <v>150000</v>
      </c>
      <c r="F46" s="24">
        <f t="shared" si="2"/>
        <v>77.41935483870968</v>
      </c>
      <c r="G46" s="24">
        <v>409.13</v>
      </c>
      <c r="H46" s="24">
        <v>0</v>
      </c>
    </row>
    <row r="47" spans="1:8" s="4" customFormat="1" ht="33.75" customHeight="1">
      <c r="A47" s="22" t="s">
        <v>15</v>
      </c>
      <c r="B47" s="23" t="s">
        <v>131</v>
      </c>
      <c r="C47" s="24">
        <v>674578.07</v>
      </c>
      <c r="D47" s="24">
        <v>298607.56</v>
      </c>
      <c r="E47" s="24">
        <v>857500</v>
      </c>
      <c r="F47" s="24">
        <f t="shared" si="2"/>
        <v>127.11649520418</v>
      </c>
      <c r="G47" s="24">
        <v>242203.16</v>
      </c>
      <c r="H47" s="24">
        <f t="shared" si="1"/>
        <v>81.11086001975302</v>
      </c>
    </row>
    <row r="48" spans="1:8" s="4" customFormat="1" ht="30">
      <c r="A48" s="22" t="s">
        <v>48</v>
      </c>
      <c r="B48" s="23" t="s">
        <v>132</v>
      </c>
      <c r="C48" s="24">
        <v>25359276.06</v>
      </c>
      <c r="D48" s="24">
        <v>17057000.05</v>
      </c>
      <c r="E48" s="24">
        <v>31653970</v>
      </c>
      <c r="F48" s="24">
        <f t="shared" si="2"/>
        <v>124.82205692744056</v>
      </c>
      <c r="G48" s="24">
        <v>22355124.35</v>
      </c>
      <c r="H48" s="24">
        <f t="shared" si="1"/>
        <v>131.06129028826496</v>
      </c>
    </row>
    <row r="49" spans="1:8" s="4" customFormat="1" ht="60" customHeight="1">
      <c r="A49" s="22" t="s">
        <v>64</v>
      </c>
      <c r="B49" s="23" t="s">
        <v>106</v>
      </c>
      <c r="C49" s="24"/>
      <c r="D49" s="24"/>
      <c r="E49" s="24">
        <v>14013304</v>
      </c>
      <c r="F49" s="24"/>
      <c r="G49" s="24">
        <v>11677748</v>
      </c>
      <c r="H49" s="24"/>
    </row>
    <row r="50" spans="1:8" s="4" customFormat="1" ht="14.25">
      <c r="A50" s="19" t="s">
        <v>44</v>
      </c>
      <c r="B50" s="20" t="s">
        <v>107</v>
      </c>
      <c r="C50" s="21">
        <f>C51</f>
        <v>6743531.79</v>
      </c>
      <c r="D50" s="21">
        <f>D51</f>
        <v>4749599.5</v>
      </c>
      <c r="E50" s="21">
        <f>E51</f>
        <v>7803400</v>
      </c>
      <c r="F50" s="21">
        <f t="shared" si="2"/>
        <v>115.71681194669657</v>
      </c>
      <c r="G50" s="21">
        <f>G51</f>
        <v>4731122.89</v>
      </c>
      <c r="H50" s="21">
        <f t="shared" si="1"/>
        <v>99.61098593681425</v>
      </c>
    </row>
    <row r="51" spans="1:8" s="4" customFormat="1" ht="30.75" thickBot="1">
      <c r="A51" s="28" t="s">
        <v>45</v>
      </c>
      <c r="B51" s="29" t="s">
        <v>133</v>
      </c>
      <c r="C51" s="30">
        <v>6743531.79</v>
      </c>
      <c r="D51" s="30">
        <v>4749599.5</v>
      </c>
      <c r="E51" s="30">
        <v>7803400</v>
      </c>
      <c r="F51" s="30">
        <f t="shared" si="2"/>
        <v>115.71681194669657</v>
      </c>
      <c r="G51" s="30">
        <v>4731122.89</v>
      </c>
      <c r="H51" s="30">
        <f t="shared" si="1"/>
        <v>99.61098593681425</v>
      </c>
    </row>
    <row r="52" spans="1:17" ht="19.5" customHeight="1" thickBot="1">
      <c r="A52" s="31" t="s">
        <v>46</v>
      </c>
      <c r="B52" s="32"/>
      <c r="C52" s="33">
        <f>C5+C13+C16+C18+C20+C25+C29+C31+C34+C37+C39+C42+C45</f>
        <v>395923536.6</v>
      </c>
      <c r="D52" s="33">
        <f>D5+D13+D16+D18+D20+D25+D29+D31+D34+D37+D39+D42+D45</f>
        <v>276094275.23999995</v>
      </c>
      <c r="E52" s="33">
        <f>E5+E13+E16+E18+E20+E25+E29+E31+E34+E37+E39+E42+E45</f>
        <v>389703251</v>
      </c>
      <c r="F52" s="33">
        <f t="shared" si="2"/>
        <v>98.42891744870315</v>
      </c>
      <c r="G52" s="33">
        <f>G5+G13+G16+G18+G20+G25+G29+G31+G34+G37+G39+G42+G45</f>
        <v>281682228.99</v>
      </c>
      <c r="H52" s="34">
        <f t="shared" si="1"/>
        <v>102.02392959620138</v>
      </c>
      <c r="Q52" s="6" t="s">
        <v>43</v>
      </c>
    </row>
    <row r="53" spans="1:8" ht="22.5" customHeight="1" thickBot="1">
      <c r="A53" s="35" t="s">
        <v>44</v>
      </c>
      <c r="B53" s="36"/>
      <c r="C53" s="37">
        <f>C50</f>
        <v>6743531.79</v>
      </c>
      <c r="D53" s="37">
        <f>D50</f>
        <v>4749599.5</v>
      </c>
      <c r="E53" s="37">
        <f>E50</f>
        <v>7803400</v>
      </c>
      <c r="F53" s="37">
        <f t="shared" si="2"/>
        <v>115.71681194669657</v>
      </c>
      <c r="G53" s="37">
        <f>G50</f>
        <v>4731122.89</v>
      </c>
      <c r="H53" s="38">
        <f t="shared" si="1"/>
        <v>99.61098593681425</v>
      </c>
    </row>
    <row r="54" spans="1:8" ht="24" customHeight="1" thickBot="1">
      <c r="A54" s="39" t="s">
        <v>57</v>
      </c>
      <c r="B54" s="40"/>
      <c r="C54" s="41">
        <f>C52+C53</f>
        <v>402667068.39000005</v>
      </c>
      <c r="D54" s="41">
        <f>D52+D53</f>
        <v>280843874.73999995</v>
      </c>
      <c r="E54" s="41">
        <f>E52+E53</f>
        <v>397506651</v>
      </c>
      <c r="F54" s="41">
        <f t="shared" si="2"/>
        <v>98.71844066845765</v>
      </c>
      <c r="G54" s="41">
        <f>G52+G53</f>
        <v>286413351.88</v>
      </c>
      <c r="H54" s="42">
        <f t="shared" si="1"/>
        <v>101.98312216891188</v>
      </c>
    </row>
    <row r="55" spans="1:8" ht="12.75">
      <c r="A55" s="8"/>
      <c r="B55" s="3"/>
      <c r="C55" s="10"/>
      <c r="D55" s="3"/>
      <c r="E55" s="3"/>
      <c r="F55" s="3"/>
      <c r="G55" s="10"/>
      <c r="H55" s="10"/>
    </row>
    <row r="56" spans="1:8" ht="12.75">
      <c r="A56" s="8"/>
      <c r="B56" s="3"/>
      <c r="C56" s="10"/>
      <c r="D56" s="3"/>
      <c r="E56" s="3"/>
      <c r="F56" s="3"/>
      <c r="G56" s="10"/>
      <c r="H56" s="10"/>
    </row>
    <row r="57" spans="1:8" ht="12.75">
      <c r="A57" s="8"/>
      <c r="B57" s="3"/>
      <c r="C57" s="10"/>
      <c r="D57" s="3"/>
      <c r="E57" s="3"/>
      <c r="F57" s="3"/>
      <c r="G57" s="10"/>
      <c r="H57" s="10"/>
    </row>
    <row r="58" spans="1:8" ht="12.75">
      <c r="A58" s="8"/>
      <c r="B58" s="3"/>
      <c r="C58" s="10"/>
      <c r="D58" s="3"/>
      <c r="E58" s="3"/>
      <c r="F58" s="3"/>
      <c r="G58" s="10"/>
      <c r="H58" s="10"/>
    </row>
    <row r="59" spans="1:8" ht="12.75">
      <c r="A59" s="8"/>
      <c r="B59" s="3"/>
      <c r="C59" s="10"/>
      <c r="D59" s="3"/>
      <c r="E59" s="3"/>
      <c r="F59" s="3"/>
      <c r="G59" s="10"/>
      <c r="H59" s="10"/>
    </row>
    <row r="60" spans="1:8" ht="12.75">
      <c r="A60" s="8"/>
      <c r="B60" s="3"/>
      <c r="C60" s="10"/>
      <c r="D60" s="3"/>
      <c r="E60" s="3"/>
      <c r="F60" s="3"/>
      <c r="G60" s="10"/>
      <c r="H60" s="10"/>
    </row>
    <row r="61" spans="1:8" ht="12.75">
      <c r="A61" s="8"/>
      <c r="B61" s="3"/>
      <c r="C61" s="10"/>
      <c r="D61" s="3"/>
      <c r="E61" s="3"/>
      <c r="F61" s="3"/>
      <c r="G61" s="10"/>
      <c r="H61" s="10"/>
    </row>
    <row r="62" spans="1:8" ht="12.75">
      <c r="A62" s="8"/>
      <c r="B62" s="3"/>
      <c r="C62" s="10"/>
      <c r="D62" s="3"/>
      <c r="E62" s="3"/>
      <c r="F62" s="3"/>
      <c r="G62" s="10"/>
      <c r="H62" s="10"/>
    </row>
    <row r="63" spans="1:8" ht="12.75">
      <c r="A63" s="8"/>
      <c r="B63" s="3"/>
      <c r="C63" s="10"/>
      <c r="D63" s="3"/>
      <c r="E63" s="3"/>
      <c r="F63" s="3"/>
      <c r="G63" s="10"/>
      <c r="H63" s="10"/>
    </row>
    <row r="64" spans="1:8" ht="12.75">
      <c r="A64" s="8"/>
      <c r="B64" s="3"/>
      <c r="C64" s="10"/>
      <c r="D64" s="3"/>
      <c r="E64" s="3"/>
      <c r="F64" s="3"/>
      <c r="G64" s="10"/>
      <c r="H64" s="10"/>
    </row>
    <row r="65" spans="1:8" ht="12.75">
      <c r="A65" s="8"/>
      <c r="B65" s="3"/>
      <c r="C65" s="10"/>
      <c r="D65" s="3"/>
      <c r="E65" s="3"/>
      <c r="F65" s="3"/>
      <c r="G65" s="10"/>
      <c r="H65" s="10"/>
    </row>
    <row r="66" spans="1:8" ht="12.75">
      <c r="A66" s="8"/>
      <c r="B66" s="3"/>
      <c r="C66" s="10"/>
      <c r="D66" s="3"/>
      <c r="E66" s="3"/>
      <c r="F66" s="3"/>
      <c r="G66" s="10"/>
      <c r="H66" s="10"/>
    </row>
    <row r="67" spans="1:8" ht="12.75">
      <c r="A67" s="7"/>
      <c r="B67" s="3"/>
      <c r="C67" s="10"/>
      <c r="D67" s="3"/>
      <c r="E67" s="3"/>
      <c r="F67" s="3"/>
      <c r="G67" s="10"/>
      <c r="H67" s="10"/>
    </row>
    <row r="68" spans="1:8" ht="12.75">
      <c r="A68" s="2"/>
      <c r="B68" s="3"/>
      <c r="C68" s="10"/>
      <c r="D68" s="3"/>
      <c r="E68" s="3"/>
      <c r="F68" s="3"/>
      <c r="G68" s="10"/>
      <c r="H68" s="10"/>
    </row>
    <row r="69" spans="1:8" ht="12.75">
      <c r="A69" s="2"/>
      <c r="B69" s="3"/>
      <c r="C69" s="10"/>
      <c r="D69" s="3"/>
      <c r="E69" s="3"/>
      <c r="F69" s="3"/>
      <c r="G69" s="10"/>
      <c r="H69" s="10"/>
    </row>
  </sheetData>
  <sheetProtection/>
  <mergeCells count="6">
    <mergeCell ref="A1:H1"/>
    <mergeCell ref="C2:G2"/>
    <mergeCell ref="A3:A4"/>
    <mergeCell ref="B3:B4"/>
    <mergeCell ref="C3:D3"/>
    <mergeCell ref="E3:H3"/>
  </mergeCells>
  <printOptions/>
  <pageMargins left="0.7874015748031497" right="0.3937007874015748" top="0.5905511811023623" bottom="0.3937007874015748" header="0.31496062992125984" footer="0.31496062992125984"/>
  <pageSetup fitToHeight="0" fitToWidth="1" horizontalDpi="600" verticalDpi="600" orientation="portrait" paperSize="9" scale="6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tabSelected="1" view="pageBreakPreview" zoomScale="75" zoomScaleNormal="75" zoomScaleSheetLayoutView="75" workbookViewId="0" topLeftCell="A1">
      <selection activeCell="G8" sqref="G8"/>
    </sheetView>
  </sheetViews>
  <sheetFormatPr defaultColWidth="9.33203125" defaultRowHeight="12.75"/>
  <cols>
    <col min="1" max="1" width="49" style="0" customWidth="1"/>
    <col min="2" max="2" width="21.33203125" style="9" customWidth="1"/>
    <col min="3" max="3" width="20" style="11" customWidth="1"/>
    <col min="4" max="4" width="0.1640625" style="9" hidden="1" customWidth="1"/>
    <col min="5" max="5" width="19.33203125" style="9" customWidth="1"/>
    <col min="6" max="6" width="16.33203125" style="9" customWidth="1"/>
    <col min="7" max="7" width="20.66015625" style="11" customWidth="1"/>
    <col min="8" max="8" width="16.66015625" style="11" customWidth="1"/>
    <col min="9" max="9" width="0.1640625" style="0" customWidth="1"/>
    <col min="10" max="10" width="9.66015625" style="0" customWidth="1"/>
    <col min="11" max="11" width="16.16015625" style="0" customWidth="1"/>
  </cols>
  <sheetData>
    <row r="1" spans="1:8" ht="18.75">
      <c r="A1" s="43" t="s">
        <v>60</v>
      </c>
      <c r="B1" s="43"/>
      <c r="C1" s="43"/>
      <c r="D1" s="43"/>
      <c r="E1" s="43"/>
      <c r="F1" s="43"/>
      <c r="G1" s="43"/>
      <c r="H1" s="43"/>
    </row>
    <row r="2" spans="1:8" ht="15.75">
      <c r="A2" s="1" t="s">
        <v>41</v>
      </c>
      <c r="B2" s="12"/>
      <c r="C2" s="49"/>
      <c r="D2" s="49"/>
      <c r="E2" s="49"/>
      <c r="F2" s="49"/>
      <c r="G2" s="49"/>
      <c r="H2"/>
    </row>
    <row r="3" spans="1:8" ht="13.5" thickBot="1">
      <c r="A3" s="46" t="s">
        <v>42</v>
      </c>
      <c r="B3" s="48" t="s">
        <v>66</v>
      </c>
      <c r="C3" s="44" t="s">
        <v>52</v>
      </c>
      <c r="D3" s="45"/>
      <c r="E3" s="50" t="s">
        <v>61</v>
      </c>
      <c r="F3" s="51"/>
      <c r="G3" s="52"/>
      <c r="H3" s="53"/>
    </row>
    <row r="4" spans="1:8" ht="87.75" customHeight="1">
      <c r="A4" s="47"/>
      <c r="B4" s="45"/>
      <c r="C4" s="13" t="s">
        <v>58</v>
      </c>
      <c r="D4" s="68" t="s">
        <v>137</v>
      </c>
      <c r="E4" s="15" t="s">
        <v>62</v>
      </c>
      <c r="F4" s="54" t="s">
        <v>55</v>
      </c>
      <c r="G4" s="69" t="s">
        <v>138</v>
      </c>
      <c r="H4" s="55" t="s">
        <v>56</v>
      </c>
    </row>
    <row r="5" spans="1:8" ht="28.5">
      <c r="A5" s="19" t="s">
        <v>26</v>
      </c>
      <c r="B5" s="20" t="s">
        <v>109</v>
      </c>
      <c r="C5" s="21">
        <f>C6+C7+C8+C9+C10+C11+C49</f>
        <v>194367605.11000004</v>
      </c>
      <c r="D5" s="21">
        <f>D6+D7+D8+D9+D10+D11+D49</f>
        <v>194367605.11000004</v>
      </c>
      <c r="E5" s="21">
        <f>E6+E7+E8+E9+E10+E11+E12</f>
        <v>165587146.98999998</v>
      </c>
      <c r="F5" s="21">
        <f aca="true" t="shared" si="0" ref="F5:F11">E5/C5*100</f>
        <v>85.19277011016723</v>
      </c>
      <c r="G5" s="21">
        <f>G6+G7+G8+G9+G10+G11+G12</f>
        <v>164318582.67</v>
      </c>
      <c r="H5" s="21">
        <f aca="true" t="shared" si="1" ref="H5:H11">G5/D5*100</f>
        <v>84.54010768770127</v>
      </c>
    </row>
    <row r="6" spans="1:8" ht="30">
      <c r="A6" s="22" t="s">
        <v>0</v>
      </c>
      <c r="B6" s="23" t="s">
        <v>140</v>
      </c>
      <c r="C6" s="24">
        <v>162730883.33</v>
      </c>
      <c r="D6" s="24">
        <v>162730883.33</v>
      </c>
      <c r="E6" s="24">
        <f>35000+68558593+82815029.2+1866612.87+1631000</f>
        <v>154906235.07</v>
      </c>
      <c r="F6" s="24">
        <f t="shared" si="0"/>
        <v>95.19166362285854</v>
      </c>
      <c r="G6" s="24">
        <v>154071354.5</v>
      </c>
      <c r="H6" s="24">
        <f t="shared" si="1"/>
        <v>94.67861990742135</v>
      </c>
    </row>
    <row r="7" spans="1:8" s="4" customFormat="1" ht="29.25" customHeight="1">
      <c r="A7" s="22" t="s">
        <v>1</v>
      </c>
      <c r="B7" s="23" t="s">
        <v>111</v>
      </c>
      <c r="C7" s="24">
        <v>120000</v>
      </c>
      <c r="D7" s="24">
        <v>120000</v>
      </c>
      <c r="E7" s="24">
        <v>1371145</v>
      </c>
      <c r="F7" s="24">
        <f t="shared" si="0"/>
        <v>1142.6208333333334</v>
      </c>
      <c r="G7" s="24">
        <v>1304432.32</v>
      </c>
      <c r="H7" s="24">
        <f t="shared" si="1"/>
        <v>1087.0269333333335</v>
      </c>
    </row>
    <row r="8" spans="1:8" s="4" customFormat="1" ht="60">
      <c r="A8" s="22" t="s">
        <v>2</v>
      </c>
      <c r="B8" s="23" t="s">
        <v>3</v>
      </c>
      <c r="C8" s="24">
        <v>62000</v>
      </c>
      <c r="D8" s="24">
        <v>62000</v>
      </c>
      <c r="E8" s="24">
        <v>0</v>
      </c>
      <c r="F8" s="24">
        <f t="shared" si="0"/>
        <v>0</v>
      </c>
      <c r="G8" s="24">
        <v>0</v>
      </c>
      <c r="H8" s="24">
        <f t="shared" si="1"/>
        <v>0</v>
      </c>
    </row>
    <row r="9" spans="1:8" s="4" customFormat="1" ht="39" customHeight="1">
      <c r="A9" s="22" t="s">
        <v>17</v>
      </c>
      <c r="B9" s="23" t="s">
        <v>4</v>
      </c>
      <c r="C9" s="24">
        <v>827079.74</v>
      </c>
      <c r="D9" s="24">
        <v>827079.74</v>
      </c>
      <c r="E9" s="24">
        <v>0</v>
      </c>
      <c r="F9" s="24">
        <f t="shared" si="0"/>
        <v>0</v>
      </c>
      <c r="G9" s="24">
        <v>0</v>
      </c>
      <c r="H9" s="24">
        <f t="shared" si="1"/>
        <v>0</v>
      </c>
    </row>
    <row r="10" spans="1:8" s="4" customFormat="1" ht="60">
      <c r="A10" s="22" t="s">
        <v>50</v>
      </c>
      <c r="B10" s="23" t="s">
        <v>5</v>
      </c>
      <c r="C10" s="24">
        <v>6456512.83</v>
      </c>
      <c r="D10" s="24">
        <v>6456512.83</v>
      </c>
      <c r="E10" s="24">
        <v>0</v>
      </c>
      <c r="F10" s="24">
        <f t="shared" si="0"/>
        <v>0</v>
      </c>
      <c r="G10" s="24">
        <v>0</v>
      </c>
      <c r="H10" s="24">
        <f t="shared" si="1"/>
        <v>0</v>
      </c>
    </row>
    <row r="11" spans="1:8" s="4" customFormat="1" ht="60">
      <c r="A11" s="22" t="s">
        <v>47</v>
      </c>
      <c r="B11" s="23" t="s">
        <v>112</v>
      </c>
      <c r="C11" s="24">
        <v>8400009.21</v>
      </c>
      <c r="D11" s="24">
        <v>8400009.21</v>
      </c>
      <c r="E11" s="24">
        <v>9309766.92</v>
      </c>
      <c r="F11" s="24">
        <f t="shared" si="0"/>
        <v>110.83043705377078</v>
      </c>
      <c r="G11" s="24">
        <v>8942795.85</v>
      </c>
      <c r="H11" s="24">
        <f t="shared" si="1"/>
        <v>106.46173862945085</v>
      </c>
    </row>
    <row r="12" spans="1:8" ht="60">
      <c r="A12" s="56" t="s">
        <v>54</v>
      </c>
      <c r="B12" s="57" t="s">
        <v>51</v>
      </c>
      <c r="C12" s="58">
        <v>0</v>
      </c>
      <c r="D12" s="58">
        <v>0</v>
      </c>
      <c r="E12" s="58">
        <v>0</v>
      </c>
      <c r="F12" s="24">
        <v>0</v>
      </c>
      <c r="G12" s="58">
        <v>0</v>
      </c>
      <c r="H12" s="24">
        <v>0</v>
      </c>
    </row>
    <row r="13" spans="1:8" s="4" customFormat="1" ht="28.5">
      <c r="A13" s="19" t="s">
        <v>18</v>
      </c>
      <c r="B13" s="20" t="s">
        <v>70</v>
      </c>
      <c r="C13" s="21">
        <f>C14+C15</f>
        <v>13248824.92</v>
      </c>
      <c r="D13" s="21">
        <f>D14+D15</f>
        <v>13248824.92</v>
      </c>
      <c r="E13" s="21">
        <f>E14+E15</f>
        <v>15990734</v>
      </c>
      <c r="F13" s="21">
        <f aca="true" t="shared" si="2" ref="F13:F24">E13/C13*100</f>
        <v>120.69548881924541</v>
      </c>
      <c r="G13" s="21">
        <f>G14+G15</f>
        <v>15065080.34</v>
      </c>
      <c r="H13" s="21">
        <f aca="true" t="shared" si="3" ref="H13:H22">G13/D13*100</f>
        <v>113.7088038446205</v>
      </c>
    </row>
    <row r="14" spans="1:8" s="4" customFormat="1" ht="45">
      <c r="A14" s="22" t="s">
        <v>19</v>
      </c>
      <c r="B14" s="23" t="s">
        <v>113</v>
      </c>
      <c r="C14" s="24">
        <v>10154893.15</v>
      </c>
      <c r="D14" s="24">
        <v>10154893.15</v>
      </c>
      <c r="E14" s="24">
        <v>12067334</v>
      </c>
      <c r="F14" s="24">
        <f t="shared" si="2"/>
        <v>118.83270283351035</v>
      </c>
      <c r="G14" s="24">
        <v>11150333.34</v>
      </c>
      <c r="H14" s="24">
        <f t="shared" si="3"/>
        <v>109.80256685418695</v>
      </c>
    </row>
    <row r="15" spans="1:8" s="4" customFormat="1" ht="60">
      <c r="A15" s="22" t="s">
        <v>20</v>
      </c>
      <c r="B15" s="23" t="s">
        <v>72</v>
      </c>
      <c r="C15" s="24">
        <v>3093931.77</v>
      </c>
      <c r="D15" s="24">
        <v>3093931.77</v>
      </c>
      <c r="E15" s="24">
        <v>3923400</v>
      </c>
      <c r="F15" s="24">
        <f t="shared" si="2"/>
        <v>126.80951913816767</v>
      </c>
      <c r="G15" s="24">
        <v>3914747</v>
      </c>
      <c r="H15" s="24">
        <f t="shared" si="3"/>
        <v>126.52984264097071</v>
      </c>
    </row>
    <row r="16" spans="1:8" s="4" customFormat="1" ht="42.75">
      <c r="A16" s="19" t="s">
        <v>25</v>
      </c>
      <c r="B16" s="20" t="s">
        <v>73</v>
      </c>
      <c r="C16" s="21">
        <f>C17</f>
        <v>26116029.25</v>
      </c>
      <c r="D16" s="21">
        <f>D17</f>
        <v>26116030.25</v>
      </c>
      <c r="E16" s="21">
        <f>E17</f>
        <v>23601955.74</v>
      </c>
      <c r="F16" s="21">
        <f t="shared" si="2"/>
        <v>90.37344656826036</v>
      </c>
      <c r="G16" s="21">
        <f>G17</f>
        <v>23601535.74</v>
      </c>
      <c r="H16" s="21">
        <f t="shared" si="3"/>
        <v>90.37183490013763</v>
      </c>
    </row>
    <row r="17" spans="1:8" s="4" customFormat="1" ht="30">
      <c r="A17" s="22" t="s">
        <v>22</v>
      </c>
      <c r="B17" s="23" t="s">
        <v>114</v>
      </c>
      <c r="C17" s="24">
        <v>26116029.25</v>
      </c>
      <c r="D17" s="24">
        <v>26116030.25</v>
      </c>
      <c r="E17" s="24">
        <v>23601955.74</v>
      </c>
      <c r="F17" s="24">
        <f t="shared" si="2"/>
        <v>90.37344656826036</v>
      </c>
      <c r="G17" s="24">
        <v>23601535.74</v>
      </c>
      <c r="H17" s="24">
        <f t="shared" si="3"/>
        <v>90.37183490013763</v>
      </c>
    </row>
    <row r="18" spans="1:8" s="4" customFormat="1" ht="42.75">
      <c r="A18" s="19" t="s">
        <v>21</v>
      </c>
      <c r="B18" s="20" t="s">
        <v>75</v>
      </c>
      <c r="C18" s="21">
        <f>C19</f>
        <v>17798033.28</v>
      </c>
      <c r="D18" s="21">
        <f>D19</f>
        <v>17798034.28</v>
      </c>
      <c r="E18" s="21">
        <f>E19</f>
        <v>19905513</v>
      </c>
      <c r="F18" s="21">
        <f t="shared" si="2"/>
        <v>111.84108202768795</v>
      </c>
      <c r="G18" s="21">
        <f>G19</f>
        <v>19888811.48</v>
      </c>
      <c r="H18" s="21">
        <f t="shared" si="3"/>
        <v>111.74723661673944</v>
      </c>
    </row>
    <row r="19" spans="1:8" s="4" customFormat="1" ht="45">
      <c r="A19" s="22" t="s">
        <v>23</v>
      </c>
      <c r="B19" s="23" t="s">
        <v>115</v>
      </c>
      <c r="C19" s="24">
        <v>17798033.28</v>
      </c>
      <c r="D19" s="24">
        <v>17798034.28</v>
      </c>
      <c r="E19" s="24">
        <v>19905513</v>
      </c>
      <c r="F19" s="24">
        <f t="shared" si="2"/>
        <v>111.84108202768795</v>
      </c>
      <c r="G19" s="24">
        <v>19888811.48</v>
      </c>
      <c r="H19" s="24">
        <f t="shared" si="3"/>
        <v>111.74723661673944</v>
      </c>
    </row>
    <row r="20" spans="1:8" s="4" customFormat="1" ht="59.25" customHeight="1">
      <c r="A20" s="19" t="s">
        <v>24</v>
      </c>
      <c r="B20" s="20" t="s">
        <v>77</v>
      </c>
      <c r="C20" s="21">
        <f>C21+C22+C23+C24</f>
        <v>73384450.22</v>
      </c>
      <c r="D20" s="21">
        <f>D21+D22+D23+D24</f>
        <v>73384450.22</v>
      </c>
      <c r="E20" s="21">
        <f>E21+E22+E23+E24</f>
        <v>66676698.28</v>
      </c>
      <c r="F20" s="21">
        <f t="shared" si="2"/>
        <v>90.85943695171012</v>
      </c>
      <c r="G20" s="21">
        <f>G21+G22+G23+G24</f>
        <v>66191351.82</v>
      </c>
      <c r="H20" s="21">
        <f t="shared" si="3"/>
        <v>90.1980618803633</v>
      </c>
    </row>
    <row r="21" spans="1:8" s="4" customFormat="1" ht="30">
      <c r="A21" s="22" t="s">
        <v>27</v>
      </c>
      <c r="B21" s="23" t="s">
        <v>78</v>
      </c>
      <c r="C21" s="24">
        <v>19954384</v>
      </c>
      <c r="D21" s="24">
        <v>19954384</v>
      </c>
      <c r="E21" s="24">
        <v>14548751.86</v>
      </c>
      <c r="F21" s="24">
        <f t="shared" si="2"/>
        <v>72.91005254785114</v>
      </c>
      <c r="G21" s="24">
        <v>14542636.87</v>
      </c>
      <c r="H21" s="24">
        <f t="shared" si="3"/>
        <v>72.8794077030892</v>
      </c>
    </row>
    <row r="22" spans="1:8" s="4" customFormat="1" ht="30">
      <c r="A22" s="22" t="s">
        <v>28</v>
      </c>
      <c r="B22" s="23" t="s">
        <v>79</v>
      </c>
      <c r="C22" s="24">
        <v>5112126.1</v>
      </c>
      <c r="D22" s="24">
        <v>5112126.1</v>
      </c>
      <c r="E22" s="24">
        <v>7646130.31</v>
      </c>
      <c r="F22" s="24">
        <f t="shared" si="2"/>
        <v>149.5684996893954</v>
      </c>
      <c r="G22" s="24">
        <v>7628235.81</v>
      </c>
      <c r="H22" s="24">
        <f t="shared" si="3"/>
        <v>149.2184594194576</v>
      </c>
    </row>
    <row r="23" spans="1:8" s="4" customFormat="1" ht="45">
      <c r="A23" s="22" t="s">
        <v>29</v>
      </c>
      <c r="B23" s="23" t="s">
        <v>116</v>
      </c>
      <c r="C23" s="24">
        <v>5477391.62</v>
      </c>
      <c r="D23" s="24">
        <v>5477391.62</v>
      </c>
      <c r="E23" s="24">
        <v>8038763.11</v>
      </c>
      <c r="F23" s="24">
        <f t="shared" si="2"/>
        <v>146.76261380777444</v>
      </c>
      <c r="G23" s="24">
        <v>7577426.14</v>
      </c>
      <c r="H23" s="24">
        <v>0</v>
      </c>
    </row>
    <row r="24" spans="1:8" s="4" customFormat="1" ht="45">
      <c r="A24" s="22" t="s">
        <v>53</v>
      </c>
      <c r="B24" s="23" t="s">
        <v>117</v>
      </c>
      <c r="C24" s="24">
        <v>42840548.5</v>
      </c>
      <c r="D24" s="24">
        <v>42840548.5</v>
      </c>
      <c r="E24" s="24">
        <v>36443053</v>
      </c>
      <c r="F24" s="24">
        <f t="shared" si="2"/>
        <v>85.06672831231374</v>
      </c>
      <c r="G24" s="24">
        <v>36443053</v>
      </c>
      <c r="H24" s="24">
        <f>G24/D24*100</f>
        <v>85.06672831231374</v>
      </c>
    </row>
    <row r="25" spans="1:8" s="4" customFormat="1" ht="71.25">
      <c r="A25" s="19" t="s">
        <v>30</v>
      </c>
      <c r="B25" s="20" t="s">
        <v>82</v>
      </c>
      <c r="C25" s="21">
        <f aca="true" t="shared" si="4" ref="C25:H25">C26+C27+C28</f>
        <v>13179642.48</v>
      </c>
      <c r="D25" s="21">
        <f t="shared" si="4"/>
        <v>13179642.48</v>
      </c>
      <c r="E25" s="21">
        <f t="shared" si="4"/>
        <v>15227118.68</v>
      </c>
      <c r="F25" s="21">
        <f t="shared" si="4"/>
        <v>322.94982639069997</v>
      </c>
      <c r="G25" s="21">
        <f t="shared" si="4"/>
        <v>14047822.85</v>
      </c>
      <c r="H25" s="21">
        <f t="shared" si="4"/>
        <v>106.65922048057959</v>
      </c>
    </row>
    <row r="26" spans="1:8" s="4" customFormat="1" ht="75">
      <c r="A26" s="22" t="s">
        <v>16</v>
      </c>
      <c r="B26" s="23" t="s">
        <v>118</v>
      </c>
      <c r="C26" s="24">
        <f>12723642.48+20000</f>
        <v>12743642.48</v>
      </c>
      <c r="D26" s="24">
        <f>12723642.48+20000</f>
        <v>12743642.48</v>
      </c>
      <c r="E26" s="24">
        <v>14760118.68</v>
      </c>
      <c r="F26" s="24">
        <f aca="true" t="shared" si="5" ref="F26:F44">E26/C26*100</f>
        <v>115.82338960909078</v>
      </c>
      <c r="G26" s="24">
        <v>13592269.73</v>
      </c>
      <c r="H26" s="24">
        <f>G26/D26*100</f>
        <v>106.65922048057959</v>
      </c>
    </row>
    <row r="27" spans="1:8" s="4" customFormat="1" ht="30">
      <c r="A27" s="22" t="s">
        <v>31</v>
      </c>
      <c r="B27" s="23" t="s">
        <v>119</v>
      </c>
      <c r="C27" s="24">
        <v>1000</v>
      </c>
      <c r="D27" s="24">
        <v>1000</v>
      </c>
      <c r="E27" s="24">
        <v>1000</v>
      </c>
      <c r="F27" s="24">
        <f t="shared" si="5"/>
        <v>100</v>
      </c>
      <c r="G27" s="24">
        <v>1000</v>
      </c>
      <c r="H27" s="24">
        <v>0</v>
      </c>
    </row>
    <row r="28" spans="1:8" s="4" customFormat="1" ht="72" customHeight="1">
      <c r="A28" s="22" t="s">
        <v>32</v>
      </c>
      <c r="B28" s="23" t="s">
        <v>120</v>
      </c>
      <c r="C28" s="24">
        <v>435000</v>
      </c>
      <c r="D28" s="24">
        <v>435000</v>
      </c>
      <c r="E28" s="24">
        <v>466000</v>
      </c>
      <c r="F28" s="24">
        <f t="shared" si="5"/>
        <v>107.1264367816092</v>
      </c>
      <c r="G28" s="24">
        <v>454553.12</v>
      </c>
      <c r="H28" s="24">
        <v>0</v>
      </c>
    </row>
    <row r="29" spans="1:8" s="4" customFormat="1" ht="28.5">
      <c r="A29" s="19" t="s">
        <v>33</v>
      </c>
      <c r="B29" s="20" t="s">
        <v>86</v>
      </c>
      <c r="C29" s="21">
        <f>C30</f>
        <v>9135</v>
      </c>
      <c r="D29" s="21">
        <f>D30</f>
        <v>9136</v>
      </c>
      <c r="E29" s="21">
        <f>E30</f>
        <v>238000</v>
      </c>
      <c r="F29" s="21">
        <f t="shared" si="5"/>
        <v>2605.3639846743295</v>
      </c>
      <c r="G29" s="21">
        <f>G30</f>
        <v>120894.65</v>
      </c>
      <c r="H29" s="21">
        <f>G29/D29*100</f>
        <v>1323.2776926444833</v>
      </c>
    </row>
    <row r="30" spans="1:8" s="4" customFormat="1" ht="30">
      <c r="A30" s="22" t="s">
        <v>34</v>
      </c>
      <c r="B30" s="23" t="s">
        <v>121</v>
      </c>
      <c r="C30" s="24">
        <v>9135</v>
      </c>
      <c r="D30" s="24">
        <v>9136</v>
      </c>
      <c r="E30" s="24">
        <v>238000</v>
      </c>
      <c r="F30" s="24">
        <f t="shared" si="5"/>
        <v>2605.3639846743295</v>
      </c>
      <c r="G30" s="24">
        <v>120894.65</v>
      </c>
      <c r="H30" s="24">
        <f>G30/D30*100</f>
        <v>1323.2776926444833</v>
      </c>
    </row>
    <row r="31" spans="1:8" s="4" customFormat="1" ht="33.75" customHeight="1">
      <c r="A31" s="19" t="s">
        <v>35</v>
      </c>
      <c r="B31" s="20" t="s">
        <v>88</v>
      </c>
      <c r="C31" s="21">
        <f>C32+C33</f>
        <v>9538144.69</v>
      </c>
      <c r="D31" s="21">
        <f>D32+D33</f>
        <v>9538144.69</v>
      </c>
      <c r="E31" s="21">
        <f>E32+E33</f>
        <v>17946305.35</v>
      </c>
      <c r="F31" s="21">
        <f t="shared" si="5"/>
        <v>188.15299970040613</v>
      </c>
      <c r="G31" s="21">
        <f>G32+G33</f>
        <v>17823304.35</v>
      </c>
      <c r="H31" s="21">
        <f>G31/D31*100</f>
        <v>186.86343025060572</v>
      </c>
    </row>
    <row r="32" spans="1:8" s="4" customFormat="1" ht="30">
      <c r="A32" s="22" t="s">
        <v>36</v>
      </c>
      <c r="B32" s="23" t="s">
        <v>122</v>
      </c>
      <c r="C32" s="24">
        <v>9000000</v>
      </c>
      <c r="D32" s="24">
        <v>9000000</v>
      </c>
      <c r="E32" s="24">
        <v>17547930</v>
      </c>
      <c r="F32" s="24">
        <f t="shared" si="5"/>
        <v>194.977</v>
      </c>
      <c r="G32" s="24">
        <v>17424929</v>
      </c>
      <c r="H32" s="24">
        <f>G32/D32*100</f>
        <v>193.61032222222224</v>
      </c>
    </row>
    <row r="33" spans="1:8" s="4" customFormat="1" ht="60">
      <c r="A33" s="22" t="s">
        <v>37</v>
      </c>
      <c r="B33" s="23" t="s">
        <v>123</v>
      </c>
      <c r="C33" s="24">
        <v>538144.69</v>
      </c>
      <c r="D33" s="24">
        <v>538144.69</v>
      </c>
      <c r="E33" s="24">
        <v>398375.35</v>
      </c>
      <c r="F33" s="24">
        <f t="shared" si="5"/>
        <v>74.02755381642807</v>
      </c>
      <c r="G33" s="24">
        <v>398375.35</v>
      </c>
      <c r="H33" s="24">
        <f>G33/D33*100</f>
        <v>74.02755381642807</v>
      </c>
    </row>
    <row r="34" spans="1:8" s="4" customFormat="1" ht="42.75">
      <c r="A34" s="19" t="s">
        <v>38</v>
      </c>
      <c r="B34" s="20" t="s">
        <v>91</v>
      </c>
      <c r="C34" s="21">
        <f>C35+C36</f>
        <v>2370311.91</v>
      </c>
      <c r="D34" s="21">
        <f>D35+D36</f>
        <v>2370311.91</v>
      </c>
      <c r="E34" s="21">
        <f>E35+E36</f>
        <v>2017045.5</v>
      </c>
      <c r="F34" s="21">
        <f t="shared" si="5"/>
        <v>85.09620575631331</v>
      </c>
      <c r="G34" s="21">
        <f>G35+G36</f>
        <v>2015361.5</v>
      </c>
      <c r="H34" s="21">
        <v>0</v>
      </c>
    </row>
    <row r="35" spans="1:8" s="4" customFormat="1" ht="50.25" customHeight="1">
      <c r="A35" s="22" t="s">
        <v>39</v>
      </c>
      <c r="B35" s="23" t="s">
        <v>126</v>
      </c>
      <c r="C35" s="24">
        <v>1485241.5</v>
      </c>
      <c r="D35" s="24">
        <v>1485241.5</v>
      </c>
      <c r="E35" s="24">
        <v>1467035.5</v>
      </c>
      <c r="F35" s="24">
        <f t="shared" si="5"/>
        <v>98.77420608029065</v>
      </c>
      <c r="G35" s="24">
        <v>1466035.5</v>
      </c>
      <c r="H35" s="24">
        <v>0</v>
      </c>
    </row>
    <row r="36" spans="1:8" s="4" customFormat="1" ht="60">
      <c r="A36" s="22" t="s">
        <v>40</v>
      </c>
      <c r="B36" s="23" t="s">
        <v>125</v>
      </c>
      <c r="C36" s="24">
        <v>885070.41</v>
      </c>
      <c r="D36" s="24">
        <v>885070.41</v>
      </c>
      <c r="E36" s="24">
        <v>550010</v>
      </c>
      <c r="F36" s="24">
        <f t="shared" si="5"/>
        <v>62.1430785376725</v>
      </c>
      <c r="G36" s="24">
        <v>549326</v>
      </c>
      <c r="H36" s="24">
        <v>0</v>
      </c>
    </row>
    <row r="37" spans="1:8" s="4" customFormat="1" ht="47.25" customHeight="1">
      <c r="A37" s="19" t="s">
        <v>6</v>
      </c>
      <c r="B37" s="20" t="s">
        <v>94</v>
      </c>
      <c r="C37" s="21">
        <f>C38</f>
        <v>8300</v>
      </c>
      <c r="D37" s="21">
        <f>D38</f>
        <v>8301</v>
      </c>
      <c r="E37" s="21">
        <f>E38</f>
        <v>27999</v>
      </c>
      <c r="F37" s="21">
        <f t="shared" si="5"/>
        <v>337.33734939759034</v>
      </c>
      <c r="G37" s="21">
        <f>G38</f>
        <v>27999</v>
      </c>
      <c r="H37" s="21">
        <f aca="true" t="shared" si="6" ref="H37:H42">G37/D37*100</f>
        <v>337.2967112396097</v>
      </c>
    </row>
    <row r="38" spans="1:8" s="4" customFormat="1" ht="45">
      <c r="A38" s="22" t="s">
        <v>7</v>
      </c>
      <c r="B38" s="23" t="s">
        <v>124</v>
      </c>
      <c r="C38" s="24">
        <v>8300</v>
      </c>
      <c r="D38" s="24">
        <v>8301</v>
      </c>
      <c r="E38" s="24">
        <v>27999</v>
      </c>
      <c r="F38" s="24">
        <f t="shared" si="5"/>
        <v>337.33734939759034</v>
      </c>
      <c r="G38" s="24">
        <v>27999</v>
      </c>
      <c r="H38" s="24">
        <f t="shared" si="6"/>
        <v>337.2967112396097</v>
      </c>
    </row>
    <row r="39" spans="1:8" s="4" customFormat="1" ht="42.75">
      <c r="A39" s="19" t="s">
        <v>8</v>
      </c>
      <c r="B39" s="20" t="s">
        <v>96</v>
      </c>
      <c r="C39" s="21">
        <f>C40+C41</f>
        <v>13075658.27</v>
      </c>
      <c r="D39" s="21">
        <f>D40+D41</f>
        <v>13075658.27</v>
      </c>
      <c r="E39" s="21">
        <f>E40+E41</f>
        <v>11830840.11</v>
      </c>
      <c r="F39" s="21">
        <f t="shared" si="5"/>
        <v>90.47988151498242</v>
      </c>
      <c r="G39" s="21">
        <f>G40+G41</f>
        <v>11600495.92</v>
      </c>
      <c r="H39" s="21">
        <f t="shared" si="6"/>
        <v>88.71825555899909</v>
      </c>
    </row>
    <row r="40" spans="1:8" s="4" customFormat="1" ht="45">
      <c r="A40" s="22" t="s">
        <v>9</v>
      </c>
      <c r="B40" s="23" t="s">
        <v>127</v>
      </c>
      <c r="C40" s="24">
        <v>4027790</v>
      </c>
      <c r="D40" s="24">
        <v>4027790</v>
      </c>
      <c r="E40" s="24">
        <v>4495900.75</v>
      </c>
      <c r="F40" s="24">
        <f t="shared" si="5"/>
        <v>111.62202473316634</v>
      </c>
      <c r="G40" s="24">
        <v>4495900.75</v>
      </c>
      <c r="H40" s="24">
        <f t="shared" si="6"/>
        <v>111.62202473316634</v>
      </c>
    </row>
    <row r="41" spans="1:8" s="4" customFormat="1" ht="31.5" customHeight="1">
      <c r="A41" s="22" t="s">
        <v>10</v>
      </c>
      <c r="B41" s="23" t="s">
        <v>128</v>
      </c>
      <c r="C41" s="24">
        <v>9047868.27</v>
      </c>
      <c r="D41" s="24">
        <v>9047868.27</v>
      </c>
      <c r="E41" s="24">
        <v>7334939.36</v>
      </c>
      <c r="F41" s="24">
        <f t="shared" si="5"/>
        <v>81.06814932662587</v>
      </c>
      <c r="G41" s="24">
        <v>7104595.17</v>
      </c>
      <c r="H41" s="24">
        <f t="shared" si="6"/>
        <v>78.52230998495737</v>
      </c>
    </row>
    <row r="42" spans="1:8" s="4" customFormat="1" ht="90" customHeight="1">
      <c r="A42" s="19" t="s">
        <v>11</v>
      </c>
      <c r="B42" s="20" t="s">
        <v>99</v>
      </c>
      <c r="C42" s="21">
        <f>C43+C44</f>
        <v>6599797.34</v>
      </c>
      <c r="D42" s="21">
        <f>D43+D44</f>
        <v>6599797.34</v>
      </c>
      <c r="E42" s="21">
        <f>E43+E44</f>
        <v>6955300</v>
      </c>
      <c r="F42" s="21">
        <f t="shared" si="5"/>
        <v>105.38656933971855</v>
      </c>
      <c r="G42" s="21">
        <f>G43+G44</f>
        <v>6937759.48</v>
      </c>
      <c r="H42" s="21">
        <f t="shared" si="6"/>
        <v>105.12079572431236</v>
      </c>
    </row>
    <row r="43" spans="1:8" s="4" customFormat="1" ht="50.25" customHeight="1">
      <c r="A43" s="22" t="s">
        <v>12</v>
      </c>
      <c r="B43" s="23" t="s">
        <v>129</v>
      </c>
      <c r="C43" s="24">
        <v>727486.93</v>
      </c>
      <c r="D43" s="24">
        <v>727486.93</v>
      </c>
      <c r="E43" s="24">
        <v>579100</v>
      </c>
      <c r="F43" s="24">
        <f t="shared" si="5"/>
        <v>79.6028046854395</v>
      </c>
      <c r="G43" s="24">
        <v>568800</v>
      </c>
      <c r="H43" s="24">
        <v>0</v>
      </c>
    </row>
    <row r="44" spans="1:8" s="4" customFormat="1" ht="45">
      <c r="A44" s="22" t="s">
        <v>49</v>
      </c>
      <c r="B44" s="23" t="s">
        <v>101</v>
      </c>
      <c r="C44" s="24">
        <v>5872310.41</v>
      </c>
      <c r="D44" s="24">
        <v>5872310.41</v>
      </c>
      <c r="E44" s="24">
        <v>6376200</v>
      </c>
      <c r="F44" s="24">
        <f t="shared" si="5"/>
        <v>108.58077238461242</v>
      </c>
      <c r="G44" s="24">
        <v>6368959.48</v>
      </c>
      <c r="H44" s="24">
        <f>G44/D44*100</f>
        <v>108.45747304424256</v>
      </c>
    </row>
    <row r="45" spans="1:8" s="4" customFormat="1" ht="42.75">
      <c r="A45" s="19" t="s">
        <v>13</v>
      </c>
      <c r="B45" s="20" t="s">
        <v>102</v>
      </c>
      <c r="C45" s="21">
        <f>C46+C47+C48</f>
        <v>26227604.13</v>
      </c>
      <c r="D45" s="21">
        <f>D46+D47+D48</f>
        <v>26227604.13</v>
      </c>
      <c r="E45" s="21">
        <f>E46+E47+E48+E49</f>
        <v>46778592.25</v>
      </c>
      <c r="F45" s="21">
        <f>F46+F47+F48+F49</f>
        <v>345.70301061202076</v>
      </c>
      <c r="G45" s="21">
        <f>G46+G47+G48+G49</f>
        <v>46217851.07</v>
      </c>
      <c r="H45" s="21">
        <f>H46+H47+H48+H49</f>
        <v>294.0831881149025</v>
      </c>
    </row>
    <row r="46" spans="1:8" s="4" customFormat="1" ht="45">
      <c r="A46" s="22" t="s">
        <v>14</v>
      </c>
      <c r="B46" s="23" t="s">
        <v>130</v>
      </c>
      <c r="C46" s="24">
        <v>193750</v>
      </c>
      <c r="D46" s="24">
        <v>193750</v>
      </c>
      <c r="E46" s="24">
        <v>4818.25</v>
      </c>
      <c r="F46" s="24">
        <f>E46/C46*100</f>
        <v>2.4868387096774196</v>
      </c>
      <c r="G46" s="24">
        <v>4818.25</v>
      </c>
      <c r="H46" s="24">
        <v>0</v>
      </c>
    </row>
    <row r="47" spans="1:8" s="4" customFormat="1" ht="33.75" customHeight="1">
      <c r="A47" s="22" t="s">
        <v>15</v>
      </c>
      <c r="B47" s="23" t="s">
        <v>131</v>
      </c>
      <c r="C47" s="24">
        <v>674578.07</v>
      </c>
      <c r="D47" s="24">
        <v>674578.07</v>
      </c>
      <c r="E47" s="24">
        <v>868520</v>
      </c>
      <c r="F47" s="24">
        <f>E47/C47*100</f>
        <v>128.7501089384658</v>
      </c>
      <c r="G47" s="24">
        <v>543345.95</v>
      </c>
      <c r="H47" s="24">
        <f>G47/D47*100</f>
        <v>80.54604413689286</v>
      </c>
    </row>
    <row r="48" spans="1:8" s="4" customFormat="1" ht="30">
      <c r="A48" s="22" t="s">
        <v>48</v>
      </c>
      <c r="B48" s="23" t="s">
        <v>132</v>
      </c>
      <c r="C48" s="24">
        <v>25359276.06</v>
      </c>
      <c r="D48" s="24">
        <v>25359276.06</v>
      </c>
      <c r="E48" s="24">
        <v>31953950</v>
      </c>
      <c r="F48" s="24">
        <f>E48/C48*100</f>
        <v>126.00497713103881</v>
      </c>
      <c r="G48" s="24">
        <v>31718382.87</v>
      </c>
      <c r="H48" s="24">
        <f>G48/D48*100</f>
        <v>125.07605814517089</v>
      </c>
    </row>
    <row r="49" spans="1:8" s="4" customFormat="1" ht="60" customHeight="1">
      <c r="A49" s="22" t="s">
        <v>64</v>
      </c>
      <c r="B49" s="23" t="s">
        <v>139</v>
      </c>
      <c r="C49" s="58">
        <v>15771120</v>
      </c>
      <c r="D49" s="58">
        <v>15771120</v>
      </c>
      <c r="E49" s="24">
        <v>13951304</v>
      </c>
      <c r="F49" s="24">
        <f>E49/C49*100</f>
        <v>88.46108583283876</v>
      </c>
      <c r="G49" s="24">
        <v>13951304</v>
      </c>
      <c r="H49" s="24">
        <f>G49/D49*100</f>
        <v>88.46108583283876</v>
      </c>
    </row>
    <row r="50" spans="1:8" s="4" customFormat="1" ht="14.25">
      <c r="A50" s="19" t="s">
        <v>44</v>
      </c>
      <c r="B50" s="20" t="s">
        <v>107</v>
      </c>
      <c r="C50" s="21">
        <f>C51</f>
        <v>6743531.79</v>
      </c>
      <c r="D50" s="21">
        <f>D51</f>
        <v>6743532.79</v>
      </c>
      <c r="E50" s="21">
        <f>E51</f>
        <v>7419870</v>
      </c>
      <c r="F50" s="21">
        <f>E50/C50*100</f>
        <v>110.02943607388258</v>
      </c>
      <c r="G50" s="21">
        <f>G51</f>
        <v>7351746.56</v>
      </c>
      <c r="H50" s="21">
        <f>G50/D50*100</f>
        <v>109.0192157277254</v>
      </c>
    </row>
    <row r="51" spans="1:8" s="4" customFormat="1" ht="30.75" thickBot="1">
      <c r="A51" s="28" t="s">
        <v>45</v>
      </c>
      <c r="B51" s="29" t="s">
        <v>133</v>
      </c>
      <c r="C51" s="30">
        <v>6743531.79</v>
      </c>
      <c r="D51" s="30">
        <v>6743532.79</v>
      </c>
      <c r="E51" s="30">
        <v>7419870</v>
      </c>
      <c r="F51" s="30">
        <f>E51/C51*100</f>
        <v>110.02943607388258</v>
      </c>
      <c r="G51" s="30">
        <v>7351746.56</v>
      </c>
      <c r="H51" s="30">
        <f>G51/D51*100</f>
        <v>109.0192157277254</v>
      </c>
    </row>
    <row r="52" spans="1:17" ht="19.5" customHeight="1" thickBot="1">
      <c r="A52" s="59" t="s">
        <v>46</v>
      </c>
      <c r="B52" s="60"/>
      <c r="C52" s="61">
        <f>C5+C13+C16+C18+C20+C25+C29+C31+C34+C37+C39+C42+C45</f>
        <v>395923536.6</v>
      </c>
      <c r="D52" s="61">
        <f>D5+D13+D16+D18+D20+D25+D29+D31+D34+D37+D39+D42+D45</f>
        <v>395923540.6</v>
      </c>
      <c r="E52" s="61">
        <f>E5+E13+E16+E18+E20+E25+E29+E31+E34+E37+E39+E42+E45</f>
        <v>392783248.90000004</v>
      </c>
      <c r="F52" s="61">
        <f>E52/C52*100</f>
        <v>99.20684490571911</v>
      </c>
      <c r="G52" s="61">
        <f>G5+G13+G16+G18+G20+G25+G29+G31+G34+G37+G39+G42+G45</f>
        <v>387856850.87000006</v>
      </c>
      <c r="H52" s="34">
        <f>G52/D52*100</f>
        <v>97.96256375213878</v>
      </c>
      <c r="Q52" s="6" t="s">
        <v>43</v>
      </c>
    </row>
    <row r="53" spans="1:8" ht="22.5" customHeight="1" thickBot="1">
      <c r="A53" s="62" t="s">
        <v>44</v>
      </c>
      <c r="B53" s="63"/>
      <c r="C53" s="64">
        <f>C50</f>
        <v>6743531.79</v>
      </c>
      <c r="D53" s="64">
        <f>D50</f>
        <v>6743532.79</v>
      </c>
      <c r="E53" s="64">
        <f>E50</f>
        <v>7419870</v>
      </c>
      <c r="F53" s="64">
        <f>E53/C53*100</f>
        <v>110.02943607388258</v>
      </c>
      <c r="G53" s="64">
        <f>G50</f>
        <v>7351746.56</v>
      </c>
      <c r="H53" s="38">
        <f>G53/D53*100</f>
        <v>109.0192157277254</v>
      </c>
    </row>
    <row r="54" spans="1:8" ht="24" customHeight="1" thickBot="1">
      <c r="A54" s="65" t="s">
        <v>57</v>
      </c>
      <c r="B54" s="66"/>
      <c r="C54" s="67">
        <f>C52+C53</f>
        <v>402667068.39000005</v>
      </c>
      <c r="D54" s="67">
        <f>D52+D53</f>
        <v>402667073.39000005</v>
      </c>
      <c r="E54" s="67">
        <f>E52+E53</f>
        <v>400203118.90000004</v>
      </c>
      <c r="F54" s="67">
        <f>E54/C54*100</f>
        <v>99.3880926245467</v>
      </c>
      <c r="G54" s="67">
        <f>G52+G53</f>
        <v>395208597.43000007</v>
      </c>
      <c r="H54" s="42">
        <f>G54/D54*100</f>
        <v>98.1477313510618</v>
      </c>
    </row>
    <row r="55" spans="1:8" ht="12.75">
      <c r="A55" s="8"/>
      <c r="B55" s="3"/>
      <c r="C55" s="10"/>
      <c r="D55" s="3"/>
      <c r="E55" s="3"/>
      <c r="F55" s="3"/>
      <c r="G55" s="10"/>
      <c r="H55" s="10"/>
    </row>
    <row r="56" spans="1:8" ht="12.75">
      <c r="A56" s="8"/>
      <c r="B56" s="3"/>
      <c r="C56" s="10"/>
      <c r="D56" s="3"/>
      <c r="E56" s="3"/>
      <c r="F56" s="3"/>
      <c r="G56" s="10"/>
      <c r="H56" s="10"/>
    </row>
    <row r="57" spans="1:8" ht="12.75">
      <c r="A57" s="8"/>
      <c r="B57" s="3"/>
      <c r="C57" s="10"/>
      <c r="D57" s="3"/>
      <c r="E57" s="3"/>
      <c r="F57" s="3"/>
      <c r="G57" s="10"/>
      <c r="H57" s="10"/>
    </row>
    <row r="58" spans="1:8" ht="12.75">
      <c r="A58" s="8"/>
      <c r="B58" s="3"/>
      <c r="C58" s="10"/>
      <c r="D58" s="3"/>
      <c r="E58" s="3"/>
      <c r="F58" s="3"/>
      <c r="G58" s="10"/>
      <c r="H58" s="10"/>
    </row>
    <row r="59" spans="1:8" ht="12.75">
      <c r="A59" s="8"/>
      <c r="B59" s="3"/>
      <c r="C59" s="10"/>
      <c r="D59" s="3"/>
      <c r="E59" s="3"/>
      <c r="F59" s="3"/>
      <c r="G59" s="10"/>
      <c r="H59" s="10"/>
    </row>
    <row r="60" spans="1:8" ht="12.75">
      <c r="A60" s="8"/>
      <c r="B60" s="3"/>
      <c r="C60" s="10"/>
      <c r="D60" s="3"/>
      <c r="E60" s="3"/>
      <c r="F60" s="3"/>
      <c r="G60" s="10"/>
      <c r="H60" s="10"/>
    </row>
    <row r="61" spans="1:8" ht="12.75">
      <c r="A61" s="8"/>
      <c r="B61" s="3"/>
      <c r="C61" s="10"/>
      <c r="D61" s="3"/>
      <c r="E61" s="3"/>
      <c r="F61" s="3"/>
      <c r="G61" s="10"/>
      <c r="H61" s="10"/>
    </row>
    <row r="62" spans="1:8" ht="12.75">
      <c r="A62" s="8"/>
      <c r="B62" s="3"/>
      <c r="C62" s="10"/>
      <c r="D62" s="3"/>
      <c r="E62" s="3"/>
      <c r="F62" s="3"/>
      <c r="G62" s="10"/>
      <c r="H62" s="10"/>
    </row>
    <row r="63" spans="1:8" ht="12.75">
      <c r="A63" s="8"/>
      <c r="B63" s="3"/>
      <c r="C63" s="10"/>
      <c r="D63" s="3"/>
      <c r="E63" s="3"/>
      <c r="F63" s="3"/>
      <c r="G63" s="10"/>
      <c r="H63" s="10"/>
    </row>
    <row r="64" spans="1:8" ht="12.75">
      <c r="A64" s="8"/>
      <c r="B64" s="3"/>
      <c r="C64" s="10"/>
      <c r="D64" s="3"/>
      <c r="E64" s="3"/>
      <c r="F64" s="3"/>
      <c r="G64" s="10"/>
      <c r="H64" s="10"/>
    </row>
    <row r="65" spans="1:8" ht="12.75">
      <c r="A65" s="8"/>
      <c r="B65" s="3"/>
      <c r="C65" s="10"/>
      <c r="D65" s="3"/>
      <c r="E65" s="3"/>
      <c r="F65" s="3"/>
      <c r="G65" s="10"/>
      <c r="H65" s="10"/>
    </row>
    <row r="66" spans="1:8" ht="12.75">
      <c r="A66" s="8"/>
      <c r="B66" s="3"/>
      <c r="C66" s="10"/>
      <c r="D66" s="3"/>
      <c r="E66" s="3"/>
      <c r="F66" s="3"/>
      <c r="G66" s="10"/>
      <c r="H66" s="10"/>
    </row>
    <row r="67" spans="1:8" ht="12.75">
      <c r="A67" s="7"/>
      <c r="B67" s="3"/>
      <c r="C67" s="10"/>
      <c r="D67" s="3"/>
      <c r="E67" s="3"/>
      <c r="F67" s="3"/>
      <c r="G67" s="10"/>
      <c r="H67" s="10"/>
    </row>
    <row r="68" spans="1:8" ht="12.75">
      <c r="A68" s="2"/>
      <c r="B68" s="3"/>
      <c r="C68" s="10"/>
      <c r="D68" s="3"/>
      <c r="E68" s="3"/>
      <c r="F68" s="3"/>
      <c r="G68" s="10"/>
      <c r="H68" s="10"/>
    </row>
    <row r="69" spans="1:8" ht="12.75">
      <c r="A69" s="2"/>
      <c r="B69" s="3"/>
      <c r="C69" s="10"/>
      <c r="D69" s="3"/>
      <c r="E69" s="3"/>
      <c r="F69" s="3"/>
      <c r="G69" s="10"/>
      <c r="H69" s="10"/>
    </row>
  </sheetData>
  <sheetProtection/>
  <mergeCells count="6">
    <mergeCell ref="A1:H1"/>
    <mergeCell ref="C2:G2"/>
    <mergeCell ref="A3:A4"/>
    <mergeCell ref="B3:B4"/>
    <mergeCell ref="C3:D3"/>
    <mergeCell ref="E3:H3"/>
  </mergeCells>
  <printOptions/>
  <pageMargins left="0.7874015748031497" right="0.3937007874015748" top="0.5905511811023623" bottom="0.3937007874015748" header="0.31496062992125984" footer="0.31496062992125984"/>
  <pageSetup fitToHeight="0" fitToWidth="1" horizontalDpi="600" verticalDpi="600" orientation="portrait" paperSize="9" scale="6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2017-02-20T14:26:07Z</cp:lastPrinted>
  <dcterms:created xsi:type="dcterms:W3CDTF">2006-09-16T00:00:00Z</dcterms:created>
  <dcterms:modified xsi:type="dcterms:W3CDTF">2017-02-20T14:26:29Z</dcterms:modified>
  <cp:category/>
  <cp:version/>
  <cp:contentType/>
  <cp:contentStatus/>
</cp:coreProperties>
</file>