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на 01.01.2024(2)" sheetId="8" r:id="rId1"/>
  </sheets>
  <definedNames>
    <definedName name="_xlnm._FilterDatabase" localSheetId="0" hidden="1">'на 01.01.2024(2)'!$A$2:$N$47</definedName>
    <definedName name="_xlnm.Print_Titles" localSheetId="0">'на 01.01.2024(2)'!$3:$5</definedName>
    <definedName name="_xlnm.Print_Area" localSheetId="0">'на 01.01.2024(2)'!$A$1:$M$48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8" l="1"/>
  <c r="L46" i="8"/>
  <c r="G46" i="8"/>
  <c r="N45" i="8"/>
  <c r="L45" i="8"/>
  <c r="G45" i="8"/>
  <c r="N44" i="8"/>
  <c r="L44" i="8"/>
  <c r="G44" i="8"/>
  <c r="N43" i="8"/>
  <c r="L43" i="8"/>
  <c r="G43" i="8"/>
  <c r="N42" i="8"/>
  <c r="L42" i="8"/>
  <c r="G42" i="8"/>
  <c r="M41" i="8"/>
  <c r="K41" i="8"/>
  <c r="J41" i="8"/>
  <c r="I41" i="8"/>
  <c r="H41" i="8"/>
  <c r="F41" i="8"/>
  <c r="E41" i="8"/>
  <c r="D41" i="8"/>
  <c r="N40" i="8"/>
  <c r="L40" i="8"/>
  <c r="G40" i="8"/>
  <c r="N39" i="8"/>
  <c r="L39" i="8"/>
  <c r="G39" i="8"/>
  <c r="G38" i="8" s="1"/>
  <c r="M38" i="8"/>
  <c r="K38" i="8"/>
  <c r="J38" i="8"/>
  <c r="I38" i="8"/>
  <c r="H38" i="8"/>
  <c r="F38" i="8"/>
  <c r="E38" i="8"/>
  <c r="D38" i="8"/>
  <c r="N37" i="8"/>
  <c r="L37" i="8"/>
  <c r="G37" i="8"/>
  <c r="N36" i="8"/>
  <c r="L36" i="8"/>
  <c r="G36" i="8"/>
  <c r="G35" i="8" s="1"/>
  <c r="M35" i="8"/>
  <c r="K35" i="8"/>
  <c r="J35" i="8"/>
  <c r="I35" i="8"/>
  <c r="N35" i="8" s="1"/>
  <c r="H35" i="8"/>
  <c r="F35" i="8"/>
  <c r="E35" i="8"/>
  <c r="D35" i="8"/>
  <c r="G34" i="8"/>
  <c r="N33" i="8"/>
  <c r="G33" i="8"/>
  <c r="M32" i="8"/>
  <c r="L32" i="8"/>
  <c r="K32" i="8"/>
  <c r="J32" i="8"/>
  <c r="I32" i="8"/>
  <c r="H32" i="8"/>
  <c r="F32" i="8"/>
  <c r="E32" i="8"/>
  <c r="D32" i="8"/>
  <c r="N31" i="8"/>
  <c r="L31" i="8"/>
  <c r="G31" i="8"/>
  <c r="N30" i="8"/>
  <c r="L30" i="8"/>
  <c r="G30" i="8"/>
  <c r="M29" i="8"/>
  <c r="K29" i="8"/>
  <c r="J29" i="8"/>
  <c r="I29" i="8"/>
  <c r="H29" i="8"/>
  <c r="F29" i="8"/>
  <c r="E29" i="8"/>
  <c r="D29" i="8"/>
  <c r="N28" i="8"/>
  <c r="L28" i="8"/>
  <c r="G28" i="8"/>
  <c r="N27" i="8"/>
  <c r="L27" i="8"/>
  <c r="L26" i="8" s="1"/>
  <c r="G27" i="8"/>
  <c r="M26" i="8"/>
  <c r="K26" i="8"/>
  <c r="J26" i="8"/>
  <c r="I26" i="8"/>
  <c r="H26" i="8"/>
  <c r="F26" i="8"/>
  <c r="E26" i="8"/>
  <c r="D26" i="8"/>
  <c r="N25" i="8"/>
  <c r="L25" i="8"/>
  <c r="G25" i="8"/>
  <c r="N24" i="8"/>
  <c r="L24" i="8"/>
  <c r="G24" i="8"/>
  <c r="N23" i="8"/>
  <c r="L23" i="8"/>
  <c r="G23" i="8"/>
  <c r="N22" i="8"/>
  <c r="L22" i="8"/>
  <c r="G22" i="8"/>
  <c r="M21" i="8"/>
  <c r="K21" i="8"/>
  <c r="J21" i="8"/>
  <c r="I21" i="8"/>
  <c r="H21" i="8"/>
  <c r="F21" i="8"/>
  <c r="E21" i="8"/>
  <c r="D21" i="8"/>
  <c r="N20" i="8"/>
  <c r="L20" i="8"/>
  <c r="G20" i="8"/>
  <c r="N19" i="8"/>
  <c r="L19" i="8"/>
  <c r="G19" i="8"/>
  <c r="N18" i="8"/>
  <c r="L18" i="8"/>
  <c r="G18" i="8"/>
  <c r="N17" i="8"/>
  <c r="L17" i="8"/>
  <c r="G17" i="8"/>
  <c r="M16" i="8"/>
  <c r="K16" i="8"/>
  <c r="J16" i="8"/>
  <c r="I16" i="8"/>
  <c r="H16" i="8"/>
  <c r="F16" i="8"/>
  <c r="E16" i="8"/>
  <c r="D16" i="8"/>
  <c r="L15" i="8"/>
  <c r="G15" i="8"/>
  <c r="N14" i="8"/>
  <c r="L14" i="8"/>
  <c r="G14" i="8"/>
  <c r="N13" i="8"/>
  <c r="L13" i="8"/>
  <c r="G13" i="8"/>
  <c r="G12" i="8" s="1"/>
  <c r="M12" i="8"/>
  <c r="K12" i="8"/>
  <c r="J12" i="8"/>
  <c r="I12" i="8"/>
  <c r="N12" i="8" s="1"/>
  <c r="H12" i="8"/>
  <c r="F12" i="8"/>
  <c r="E12" i="8"/>
  <c r="D12" i="8"/>
  <c r="N11" i="8"/>
  <c r="L11" i="8"/>
  <c r="G11" i="8"/>
  <c r="N10" i="8"/>
  <c r="L10" i="8"/>
  <c r="G10" i="8"/>
  <c r="N9" i="8"/>
  <c r="L9" i="8"/>
  <c r="G9" i="8"/>
  <c r="N8" i="8"/>
  <c r="L8" i="8"/>
  <c r="G8" i="8"/>
  <c r="N7" i="8"/>
  <c r="L7" i="8"/>
  <c r="G7" i="8"/>
  <c r="M6" i="8"/>
  <c r="K6" i="8"/>
  <c r="J6" i="8"/>
  <c r="I6" i="8"/>
  <c r="H6" i="8"/>
  <c r="F6" i="8"/>
  <c r="E6" i="8"/>
  <c r="D6" i="8"/>
  <c r="N29" i="8" l="1"/>
  <c r="G32" i="8"/>
  <c r="N6" i="8"/>
  <c r="N16" i="8"/>
  <c r="N21" i="8"/>
  <c r="F47" i="8"/>
  <c r="L12" i="8"/>
  <c r="N32" i="8"/>
  <c r="L38" i="8"/>
  <c r="H47" i="8"/>
  <c r="M47" i="8"/>
  <c r="N38" i="8"/>
  <c r="K47" i="8"/>
  <c r="G16" i="8"/>
  <c r="E47" i="8"/>
  <c r="J47" i="8"/>
  <c r="G6" i="8"/>
  <c r="L16" i="8"/>
  <c r="G21" i="8"/>
  <c r="N26" i="8"/>
  <c r="G29" i="8"/>
  <c r="L35" i="8"/>
  <c r="N41" i="8"/>
  <c r="D47" i="8"/>
  <c r="L6" i="8"/>
  <c r="L21" i="8"/>
  <c r="G26" i="8"/>
  <c r="L29" i="8"/>
  <c r="G41" i="8"/>
  <c r="I47" i="8"/>
  <c r="L41" i="8"/>
  <c r="L47" i="8" l="1"/>
  <c r="G47" i="8"/>
  <c r="N47" i="8"/>
</calcChain>
</file>

<file path=xl/sharedStrings.xml><?xml version="1.0" encoding="utf-8"?>
<sst xmlns="http://schemas.openxmlformats.org/spreadsheetml/2006/main" count="110" uniqueCount="104">
  <si>
    <t>Наименование муниципальной программы/ подпрограммы</t>
  </si>
  <si>
    <t>Куратор муниципальной программы/     подпрограммы</t>
  </si>
  <si>
    <t>Всего</t>
  </si>
  <si>
    <t>ФБ</t>
  </si>
  <si>
    <t>ОБ</t>
  </si>
  <si>
    <t>МБ</t>
  </si>
  <si>
    <t>Израсходовано на реализацию муниципальной программы/подпрограммы, тыс. рублей</t>
  </si>
  <si>
    <t>Запланировано на реализацию муниципальной программы/подпрограммы,                                                                  тыс. рублей</t>
  </si>
  <si>
    <t>Процент выполнения</t>
  </si>
  <si>
    <t>1.</t>
  </si>
  <si>
    <t>МП "Развитие образования ЗАТО Видяево"</t>
  </si>
  <si>
    <t>1.1.</t>
  </si>
  <si>
    <t>Подпрограмма "Модернизация образования ЗАТО Видяево"</t>
  </si>
  <si>
    <t>1.2.</t>
  </si>
  <si>
    <t>Подпрограмма "Молодежная политика ЗАТО Видяево</t>
  </si>
  <si>
    <t>1.3.</t>
  </si>
  <si>
    <t>ВЦП "Методическое, информационно-техническое обеспечение деятельности муниципальных образовательных организаций ЗАТО Видяево»</t>
  </si>
  <si>
    <t>2.</t>
  </si>
  <si>
    <t>МП «Развитие физической культуры и спорта ЗАТО Видяево»</t>
  </si>
  <si>
    <t>3.</t>
  </si>
  <si>
    <t>МП «Развитие культуры и сохранение культурного наследия ЗАТО Видяево»</t>
  </si>
  <si>
    <t>4.</t>
  </si>
  <si>
    <t>МП «Социальная поддержка граждан»</t>
  </si>
  <si>
    <t xml:space="preserve">Отдел образования культуры спорта и молодежной политики администрации ЗАТО Видяево </t>
  </si>
  <si>
    <t>4.1.</t>
  </si>
  <si>
    <t>Подпрограмма «Дополнительные меры социальной поддержки отдельных категорий граждан ЗАТО Видяево»</t>
  </si>
  <si>
    <t>4.2.</t>
  </si>
  <si>
    <t>Подпрограмма «Обеспечение выполнения государственных полномочий по опеке и попечительству на территории ЗАТО Видяево»</t>
  </si>
  <si>
    <t>5.</t>
  </si>
  <si>
    <t>МП «Обеспечение комфортной среды проживания населения муниципального образования ЗАТО Видяево»</t>
  </si>
  <si>
    <t>5.1.</t>
  </si>
  <si>
    <t>Подпрограмма «Развитие жилищно-коммунального комплекса ЗАТО Видяево»</t>
  </si>
  <si>
    <t>5.2.</t>
  </si>
  <si>
    <t>Подпрограмма «Благоустройство территории  ЗАТО Видяево»</t>
  </si>
  <si>
    <t>5.3.</t>
  </si>
  <si>
    <t>Подпрограмма «Капитальный и текущий ремонт объектов муниципальной собственности ЗАТО Видяево»</t>
  </si>
  <si>
    <t>ВЦП «Обеспечение выполнения муниципальных услуг (работ) для комфортного проживания населения ЗАТО Видяево»</t>
  </si>
  <si>
    <t>5.4.</t>
  </si>
  <si>
    <t>6.</t>
  </si>
  <si>
    <t>МП «Обеспечение общественного порядка и безопасности населения муниципального образования ЗАТО Видяево»</t>
  </si>
  <si>
    <t>Подпрограмма «Предупреждение и ликвидация последствий чрезвычайных ситуаций, обеспечение условий для нормальной жизнедеятельности населения ЗАТО Видяево»</t>
  </si>
  <si>
    <t>Подпрограмма «Противодействие коррупции в ЗАТО Видяево»</t>
  </si>
  <si>
    <t>Подпрограмма «Профилактика правонарушений и обеспечение общественной безопасности в ЗАТО Видяево»</t>
  </si>
  <si>
    <t>6.1.</t>
  </si>
  <si>
    <t>6.2.</t>
  </si>
  <si>
    <t>6.3.</t>
  </si>
  <si>
    <t>7.</t>
  </si>
  <si>
    <t>МП «Охрана окружающей среды ЗАТО Видяево»</t>
  </si>
  <si>
    <t>8.</t>
  </si>
  <si>
    <t>МП «Развитие транспортной системы ЗАТО Видяево»</t>
  </si>
  <si>
    <t>Подпрограмма «Развитие транспортной инфраструктуры ЗАТО Видяево»</t>
  </si>
  <si>
    <t>Подпрограмма «Повышение безопасности дорожного движения и снижения дорожно-транспортного травматизма в ЗАТО Видяево»</t>
  </si>
  <si>
    <t>8.1.</t>
  </si>
  <si>
    <t>8.2.</t>
  </si>
  <si>
    <t>9.</t>
  </si>
  <si>
    <t>МП «Энергоэффективность и развитие энергетики ЗАТО Видяево»</t>
  </si>
  <si>
    <t>Подпрограмма «Энергосбережение и повышение энергетической эффективности в муниципальном образовании  ЗАТО Видяево»</t>
  </si>
  <si>
    <t>Подпрограмма «Подготовка объектов и систем жизнеобеспечения на территории ЗАТО Видяево к работе в осенне-зимний период»</t>
  </si>
  <si>
    <t>9.1.</t>
  </si>
  <si>
    <t>9.2.</t>
  </si>
  <si>
    <t>10.</t>
  </si>
  <si>
    <t>МП «Развитие малого и среднего предпринимательства ЗАТО Видяево»</t>
  </si>
  <si>
    <t>11.</t>
  </si>
  <si>
    <t>МП «Информационное общество ЗАТО Видяево»</t>
  </si>
  <si>
    <t>Подпрограмма «Информирование населения о деятельности органов местного самоуправления  ЗАТО Видяево»</t>
  </si>
  <si>
    <t>Подпрограмма «Развитие информационного общества в ЗАТО Видяево»</t>
  </si>
  <si>
    <t>11.1.</t>
  </si>
  <si>
    <t>11.2.</t>
  </si>
  <si>
    <t>12.</t>
  </si>
  <si>
    <t>МП «Управление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Видяево»</t>
  </si>
  <si>
    <t xml:space="preserve">Подпрограмма «Повышение эффективности бюджетных расходов в ЗАТО Видяево»  </t>
  </si>
  <si>
    <t>ВЦП «Обеспечение качественного и эффективного управления бюджетными средствами ЗАТО Видяево»</t>
  </si>
  <si>
    <t xml:space="preserve">Муниципальное казенное учреждение "Финансовый отдел Администрации ЗАТО Видяево " </t>
  </si>
  <si>
    <t>12.2.</t>
  </si>
  <si>
    <t>12.1.</t>
  </si>
  <si>
    <t>13.</t>
  </si>
  <si>
    <t xml:space="preserve">МП «Эффективное муниципальное управление в ЗАТО Видяево»          </t>
  </si>
  <si>
    <t>Подпрограмма «Развитие земельно-имущественных отношений на территории  ЗАТО Видяево»</t>
  </si>
  <si>
    <t>Подпрограмма «Развитие муниципальной службы в городском округе ЗАТО Видяево»</t>
  </si>
  <si>
    <t>ВЦП «Обеспечение деятельности Администрации ЗАТО Видяево»</t>
  </si>
  <si>
    <t>13.2.</t>
  </si>
  <si>
    <t>13.3.</t>
  </si>
  <si>
    <t>13.1.</t>
  </si>
  <si>
    <t>14.</t>
  </si>
  <si>
    <t>ВС</t>
  </si>
  <si>
    <t>13.4.</t>
  </si>
  <si>
    <t>ВЦП «Осуществление финансово-экономических функций и бухгалтерского обслуживания муниципальных учреждений ЗАТО Видяево»</t>
  </si>
  <si>
    <t>№                   п/п</t>
  </si>
  <si>
    <t>ИТОГО</t>
  </si>
  <si>
    <t xml:space="preserve">Отдел экономического развития и муниципального имущества Администрации ЗАТО Видяево </t>
  </si>
  <si>
    <t>Отдел организационно-правовой работы дминистрации ЗАТО Видяево</t>
  </si>
  <si>
    <t>Отдел бюджетного планирования, учета и отчетности Администрации ЗАТО Видяево</t>
  </si>
  <si>
    <t xml:space="preserve">Отдел  экономического развития и муниципального имущества Администрации ЗАТО Видяево </t>
  </si>
  <si>
    <t>4.3.</t>
  </si>
  <si>
    <t>Доступная среда</t>
  </si>
  <si>
    <t>10.1.</t>
  </si>
  <si>
    <t>10.2.</t>
  </si>
  <si>
    <t xml:space="preserve">  Подпрограмма 1 "Развитие малого и среднего предпринимательства в ЗАТО Видяево"</t>
  </si>
  <si>
    <t xml:space="preserve"> Подпрограмма 2 "Поддержка социально ориентированных некоммерческих организаций ЗАТО Видяево"</t>
  </si>
  <si>
    <t>Заместитель Главы ЗАТО Видяево</t>
  </si>
  <si>
    <t xml:space="preserve">Главный специалист - по информатизации, связи и защите информации Администрации ЗАТО Видяево </t>
  </si>
  <si>
    <t>Заместитель Главы администрации ЗАТО Видяево</t>
  </si>
  <si>
    <t>Мониторинг реализации муниципальных программ ЗАТО Видяево за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 состоянию на 01.01.2024 года)</t>
  </si>
  <si>
    <t xml:space="preserve">МП «Формирование комфортной городской среды на территории ЗАТО Видяево»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</si>
</sst>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/>
    <xf numFmtId="10" fontId="1" fillId="2" borderId="1" xfId="0" applyNumberFormat="1" applyFont="1" applyFill="1" applyBorder="1"/>
    <xf numFmtId="4" fontId="1" fillId="2" borderId="6" xfId="0" applyNumberFormat="1" applyFont="1" applyFill="1" applyBorder="1"/>
    <xf numFmtId="2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/>
    <xf numFmtId="4" fontId="3" fillId="2" borderId="1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ill="1" applyBorder="1"/>
    <xf numFmtId="0" fontId="1" fillId="2" borderId="5" xfId="0" applyFont="1" applyFill="1" applyBorder="1" applyAlignment="1">
      <alignment vertical="top"/>
    </xf>
    <xf numFmtId="0" fontId="0" fillId="2" borderId="0" xfId="0" applyFont="1" applyFill="1"/>
    <xf numFmtId="0" fontId="5" fillId="2" borderId="0" xfId="0" applyFont="1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16" fontId="1" fillId="2" borderId="1" xfId="0" applyNumberFormat="1" applyFont="1" applyFill="1" applyBorder="1" applyAlignment="1">
      <alignment vertical="top"/>
    </xf>
    <xf numFmtId="0" fontId="1" fillId="2" borderId="5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0" fillId="2" borderId="1" xfId="0" applyFill="1" applyBorder="1"/>
    <xf numFmtId="0" fontId="0" fillId="2" borderId="0" xfId="0" applyFont="1" applyFill="1" applyBorder="1"/>
    <xf numFmtId="4" fontId="1" fillId="2" borderId="0" xfId="0" applyNumberFormat="1" applyFont="1" applyFill="1" applyBorder="1"/>
    <xf numFmtId="4" fontId="5" fillId="2" borderId="0" xfId="0" applyNumberFormat="1" applyFont="1" applyFill="1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0" fontId="3" fillId="2" borderId="0" xfId="0" applyFont="1" applyFill="1" applyBorder="1"/>
    <xf numFmtId="4" fontId="0" fillId="2" borderId="0" xfId="0" applyNumberFormat="1" applyFont="1" applyFill="1"/>
    <xf numFmtId="4" fontId="5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K52"/>
  <sheetViews>
    <sheetView tabSelected="1" zoomScaleNormal="100" workbookViewId="0">
      <pane ySplit="2595" topLeftCell="A4" activePane="bottomLeft"/>
      <selection sqref="A1:XFD1048576"/>
      <selection pane="bottomLeft" activeCell="C35" sqref="C35:C37"/>
    </sheetView>
  </sheetViews>
  <sheetFormatPr defaultRowHeight="15" x14ac:dyDescent="0.25"/>
  <cols>
    <col min="1" max="1" width="7.140625" style="15" customWidth="1"/>
    <col min="2" max="2" width="47.7109375" style="15" customWidth="1"/>
    <col min="3" max="3" width="24.28515625" style="15" customWidth="1"/>
    <col min="4" max="4" width="15.28515625" style="18" customWidth="1"/>
    <col min="5" max="5" width="15.42578125" style="18" customWidth="1"/>
    <col min="6" max="6" width="15.42578125" style="19" customWidth="1"/>
    <col min="7" max="7" width="15.42578125" style="18" customWidth="1"/>
    <col min="8" max="8" width="11.42578125" style="18" customWidth="1"/>
    <col min="9" max="9" width="12.7109375" style="18" customWidth="1"/>
    <col min="10" max="10" width="12.42578125" style="18" customWidth="1"/>
    <col min="11" max="11" width="15.28515625" style="18" customWidth="1"/>
    <col min="12" max="12" width="14.42578125" style="18" customWidth="1"/>
    <col min="13" max="13" width="12.7109375" style="18" customWidth="1"/>
    <col min="14" max="14" width="14.7109375" style="18" customWidth="1"/>
    <col min="15" max="164" width="9.140625" style="16"/>
    <col min="165" max="16384" width="9.140625" style="15"/>
  </cols>
  <sheetData>
    <row r="1" spans="1:167" s="16" customFormat="1" ht="19.5" customHeight="1" x14ac:dyDescent="0.25">
      <c r="A1" s="15"/>
      <c r="B1" s="15"/>
      <c r="C1" s="15"/>
      <c r="D1" s="18"/>
      <c r="E1" s="18"/>
      <c r="F1" s="19"/>
      <c r="G1" s="18"/>
      <c r="H1" s="18"/>
      <c r="I1" s="18"/>
      <c r="J1" s="18"/>
      <c r="K1" s="18"/>
      <c r="L1" s="18"/>
      <c r="M1" s="18"/>
      <c r="N1" s="18"/>
      <c r="FI1" s="15"/>
      <c r="FJ1" s="15"/>
      <c r="FK1" s="15"/>
    </row>
    <row r="2" spans="1:167" s="16" customFormat="1" ht="48" customHeight="1" x14ac:dyDescent="0.25">
      <c r="A2" s="38" t="s">
        <v>102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FI2" s="15"/>
      <c r="FJ2" s="15"/>
      <c r="FK2" s="15"/>
    </row>
    <row r="3" spans="1:167" s="16" customFormat="1" ht="15.75" x14ac:dyDescent="0.25">
      <c r="A3" s="39" t="s">
        <v>87</v>
      </c>
      <c r="B3" s="37" t="s">
        <v>0</v>
      </c>
      <c r="C3" s="39" t="s">
        <v>1</v>
      </c>
      <c r="D3" s="39" t="s">
        <v>7</v>
      </c>
      <c r="E3" s="39"/>
      <c r="F3" s="39"/>
      <c r="G3" s="39"/>
      <c r="H3" s="39"/>
      <c r="I3" s="39" t="s">
        <v>6</v>
      </c>
      <c r="J3" s="39"/>
      <c r="K3" s="39"/>
      <c r="L3" s="39"/>
      <c r="M3" s="39"/>
      <c r="N3" s="39" t="s">
        <v>8</v>
      </c>
      <c r="FI3" s="15"/>
      <c r="FJ3" s="15"/>
      <c r="FK3" s="15"/>
    </row>
    <row r="4" spans="1:167" s="16" customFormat="1" ht="15.75" x14ac:dyDescent="0.25">
      <c r="A4" s="39"/>
      <c r="B4" s="37"/>
      <c r="C4" s="39"/>
      <c r="D4" s="9" t="s">
        <v>2</v>
      </c>
      <c r="E4" s="20" t="s">
        <v>3</v>
      </c>
      <c r="F4" s="21" t="s">
        <v>4</v>
      </c>
      <c r="G4" s="20" t="s">
        <v>5</v>
      </c>
      <c r="H4" s="20" t="s">
        <v>84</v>
      </c>
      <c r="I4" s="9" t="s">
        <v>2</v>
      </c>
      <c r="J4" s="20" t="s">
        <v>3</v>
      </c>
      <c r="K4" s="20" t="s">
        <v>4</v>
      </c>
      <c r="L4" s="20" t="s">
        <v>5</v>
      </c>
      <c r="M4" s="20" t="s">
        <v>84</v>
      </c>
      <c r="N4" s="39"/>
      <c r="FI4" s="15"/>
      <c r="FJ4" s="15"/>
      <c r="FK4" s="15"/>
    </row>
    <row r="5" spans="1:167" s="16" customFormat="1" ht="15.75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1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20">
        <v>12</v>
      </c>
      <c r="M5" s="20">
        <v>13</v>
      </c>
      <c r="N5" s="20">
        <v>14</v>
      </c>
      <c r="FI5" s="15"/>
      <c r="FJ5" s="15"/>
      <c r="FK5" s="15"/>
    </row>
    <row r="6" spans="1:167" s="16" customFormat="1" ht="31.5" customHeight="1" x14ac:dyDescent="0.25">
      <c r="A6" s="22" t="s">
        <v>9</v>
      </c>
      <c r="B6" s="11" t="s">
        <v>10</v>
      </c>
      <c r="C6" s="40" t="s">
        <v>23</v>
      </c>
      <c r="D6" s="2">
        <f>D7+D8+D9</f>
        <v>322848.07</v>
      </c>
      <c r="E6" s="2">
        <f t="shared" ref="E6:H6" si="0">E7+E8+E9</f>
        <v>0</v>
      </c>
      <c r="F6" s="2">
        <f t="shared" si="0"/>
        <v>248023.12000000002</v>
      </c>
      <c r="G6" s="2">
        <f t="shared" si="0"/>
        <v>74824.950000000012</v>
      </c>
      <c r="H6" s="2">
        <f t="shared" si="0"/>
        <v>0</v>
      </c>
      <c r="I6" s="2">
        <f>I7+I8+I9</f>
        <v>320218.75999999995</v>
      </c>
      <c r="J6" s="2">
        <f t="shared" ref="J6:M6" si="1">J7+J8+J9</f>
        <v>0</v>
      </c>
      <c r="K6" s="2">
        <f t="shared" si="1"/>
        <v>246264.77</v>
      </c>
      <c r="L6" s="2">
        <f t="shared" si="1"/>
        <v>73953.989999999976</v>
      </c>
      <c r="M6" s="2">
        <f t="shared" si="1"/>
        <v>0</v>
      </c>
      <c r="N6" s="3">
        <f>I6/D6</f>
        <v>0.99185589060513801</v>
      </c>
      <c r="FI6" s="15"/>
      <c r="FJ6" s="15"/>
      <c r="FK6" s="15"/>
    </row>
    <row r="7" spans="1:167" s="16" customFormat="1" ht="31.5" x14ac:dyDescent="0.25">
      <c r="A7" s="22" t="s">
        <v>11</v>
      </c>
      <c r="B7" s="1" t="s">
        <v>12</v>
      </c>
      <c r="C7" s="41"/>
      <c r="D7" s="2">
        <v>306798.77</v>
      </c>
      <c r="E7" s="2"/>
      <c r="F7" s="10">
        <v>244545.95</v>
      </c>
      <c r="G7" s="4">
        <f>D7-E7-F7-H7</f>
        <v>62252.820000000007</v>
      </c>
      <c r="H7" s="2"/>
      <c r="I7" s="2">
        <v>304631.96999999997</v>
      </c>
      <c r="J7" s="2"/>
      <c r="K7" s="2">
        <v>242935.18</v>
      </c>
      <c r="L7" s="4">
        <f>I7-J7-K7-M7</f>
        <v>61696.789999999979</v>
      </c>
      <c r="M7" s="5"/>
      <c r="N7" s="3">
        <f t="shared" ref="N7:N47" si="2">I7/D7</f>
        <v>0.99293739019879368</v>
      </c>
      <c r="FI7" s="15"/>
      <c r="FJ7" s="15"/>
      <c r="FK7" s="15"/>
    </row>
    <row r="8" spans="1:167" s="16" customFormat="1" ht="31.5" x14ac:dyDescent="0.25">
      <c r="A8" s="22" t="s">
        <v>13</v>
      </c>
      <c r="B8" s="1" t="s">
        <v>14</v>
      </c>
      <c r="C8" s="41"/>
      <c r="D8" s="6">
        <v>4421.05</v>
      </c>
      <c r="E8" s="2"/>
      <c r="F8" s="23">
        <v>3477.17</v>
      </c>
      <c r="G8" s="4">
        <f t="shared" ref="G8:G10" si="3">D8-E8-F8-H8</f>
        <v>943.88000000000011</v>
      </c>
      <c r="H8" s="2"/>
      <c r="I8" s="6">
        <v>4175.92</v>
      </c>
      <c r="J8" s="2"/>
      <c r="K8" s="6">
        <v>3329.59</v>
      </c>
      <c r="L8" s="4">
        <f t="shared" ref="L8:L11" si="4">I8-J8-K8-M8</f>
        <v>846.32999999999993</v>
      </c>
      <c r="M8" s="5"/>
      <c r="N8" s="3">
        <f t="shared" si="2"/>
        <v>0.94455389556779501</v>
      </c>
      <c r="FI8" s="15"/>
      <c r="FJ8" s="15"/>
      <c r="FK8" s="15"/>
    </row>
    <row r="9" spans="1:167" s="16" customFormat="1" ht="63" x14ac:dyDescent="0.25">
      <c r="A9" s="22" t="s">
        <v>15</v>
      </c>
      <c r="B9" s="1" t="s">
        <v>16</v>
      </c>
      <c r="C9" s="41"/>
      <c r="D9" s="2">
        <v>11628.25</v>
      </c>
      <c r="E9" s="5"/>
      <c r="F9" s="24"/>
      <c r="G9" s="4">
        <f t="shared" si="3"/>
        <v>11628.25</v>
      </c>
      <c r="H9" s="5"/>
      <c r="I9" s="2">
        <v>11410.87</v>
      </c>
      <c r="J9" s="5"/>
      <c r="K9" s="5"/>
      <c r="L9" s="4">
        <f t="shared" si="4"/>
        <v>11410.87</v>
      </c>
      <c r="M9" s="5"/>
      <c r="N9" s="3">
        <f t="shared" si="2"/>
        <v>0.98130587147679149</v>
      </c>
      <c r="FI9" s="15"/>
      <c r="FJ9" s="15"/>
      <c r="FK9" s="15"/>
    </row>
    <row r="10" spans="1:167" s="16" customFormat="1" ht="31.5" x14ac:dyDescent="0.25">
      <c r="A10" s="22" t="s">
        <v>17</v>
      </c>
      <c r="B10" s="11" t="s">
        <v>18</v>
      </c>
      <c r="C10" s="41"/>
      <c r="D10" s="6">
        <v>35659.65</v>
      </c>
      <c r="E10" s="2"/>
      <c r="F10" s="23">
        <v>6999.55</v>
      </c>
      <c r="G10" s="4">
        <f t="shared" si="3"/>
        <v>28660.100000000002</v>
      </c>
      <c r="H10" s="2"/>
      <c r="I10" s="6">
        <v>35617.15</v>
      </c>
      <c r="J10" s="2"/>
      <c r="K10" s="6">
        <v>6999.55</v>
      </c>
      <c r="L10" s="4">
        <f t="shared" si="4"/>
        <v>28617.600000000002</v>
      </c>
      <c r="M10" s="2"/>
      <c r="N10" s="3">
        <f t="shared" si="2"/>
        <v>0.9988081767487903</v>
      </c>
      <c r="FI10" s="15"/>
      <c r="FJ10" s="15"/>
      <c r="FK10" s="15"/>
    </row>
    <row r="11" spans="1:167" s="16" customFormat="1" ht="31.5" x14ac:dyDescent="0.25">
      <c r="A11" s="22" t="s">
        <v>19</v>
      </c>
      <c r="B11" s="11" t="s">
        <v>20</v>
      </c>
      <c r="C11" s="42"/>
      <c r="D11" s="2">
        <v>32880.129999999997</v>
      </c>
      <c r="E11" s="2"/>
      <c r="F11" s="10">
        <v>15402.61</v>
      </c>
      <c r="G11" s="4">
        <f>D11-E11-F11-H11</f>
        <v>17477.519999999997</v>
      </c>
      <c r="H11" s="2"/>
      <c r="I11" s="2">
        <v>32757.14</v>
      </c>
      <c r="J11" s="2"/>
      <c r="K11" s="2">
        <v>15402.61</v>
      </c>
      <c r="L11" s="4">
        <f t="shared" si="4"/>
        <v>17354.53</v>
      </c>
      <c r="M11" s="2"/>
      <c r="N11" s="3">
        <f t="shared" si="2"/>
        <v>0.99625944301315117</v>
      </c>
      <c r="FI11" s="15"/>
      <c r="FJ11" s="15"/>
      <c r="FK11" s="15"/>
    </row>
    <row r="12" spans="1:167" s="16" customFormat="1" ht="15.75" customHeight="1" x14ac:dyDescent="0.25">
      <c r="A12" s="22" t="s">
        <v>21</v>
      </c>
      <c r="B12" s="11" t="s">
        <v>22</v>
      </c>
      <c r="C12" s="40" t="s">
        <v>99</v>
      </c>
      <c r="D12" s="10">
        <f>D13+D14+D15</f>
        <v>18075.150000000001</v>
      </c>
      <c r="E12" s="2">
        <f t="shared" ref="E12:M12" si="5">E13+E14+E15</f>
        <v>0</v>
      </c>
      <c r="F12" s="10">
        <f t="shared" si="5"/>
        <v>17720.419999999998</v>
      </c>
      <c r="G12" s="2">
        <f t="shared" si="5"/>
        <v>354.72999999999956</v>
      </c>
      <c r="H12" s="2">
        <f t="shared" si="5"/>
        <v>0</v>
      </c>
      <c r="I12" s="10">
        <f t="shared" si="5"/>
        <v>15617.56</v>
      </c>
      <c r="J12" s="2">
        <f t="shared" si="5"/>
        <v>0</v>
      </c>
      <c r="K12" s="2">
        <f t="shared" si="5"/>
        <v>15262.83</v>
      </c>
      <c r="L12" s="2">
        <f t="shared" si="5"/>
        <v>354.72999999999956</v>
      </c>
      <c r="M12" s="2">
        <f t="shared" si="5"/>
        <v>0</v>
      </c>
      <c r="N12" s="3">
        <f t="shared" si="2"/>
        <v>0.86403487661236544</v>
      </c>
      <c r="FI12" s="15"/>
      <c r="FJ12" s="15"/>
      <c r="FK12" s="15"/>
    </row>
    <row r="13" spans="1:167" s="16" customFormat="1" ht="47.25" x14ac:dyDescent="0.25">
      <c r="A13" s="22" t="s">
        <v>24</v>
      </c>
      <c r="B13" s="1" t="s">
        <v>25</v>
      </c>
      <c r="C13" s="41"/>
      <c r="D13" s="23">
        <v>12179.73</v>
      </c>
      <c r="E13" s="2"/>
      <c r="F13" s="23">
        <v>11950</v>
      </c>
      <c r="G13" s="4">
        <f t="shared" ref="G13:G15" si="6">D13-E13-F13-H13</f>
        <v>229.72999999999956</v>
      </c>
      <c r="H13" s="2"/>
      <c r="I13" s="6">
        <v>10906.33</v>
      </c>
      <c r="J13" s="2"/>
      <c r="K13" s="23">
        <v>10676.6</v>
      </c>
      <c r="L13" s="4">
        <f t="shared" ref="L13:L15" si="7">I13-J13-K13-M13</f>
        <v>229.72999999999956</v>
      </c>
      <c r="M13" s="2"/>
      <c r="N13" s="3">
        <f t="shared" si="2"/>
        <v>0.89544924230668499</v>
      </c>
      <c r="FI13" s="15"/>
      <c r="FJ13" s="15"/>
      <c r="FK13" s="15"/>
    </row>
    <row r="14" spans="1:167" s="16" customFormat="1" ht="63" x14ac:dyDescent="0.25">
      <c r="A14" s="22" t="s">
        <v>26</v>
      </c>
      <c r="B14" s="1" t="s">
        <v>27</v>
      </c>
      <c r="C14" s="41"/>
      <c r="D14" s="2">
        <v>5770.42</v>
      </c>
      <c r="E14" s="2"/>
      <c r="F14" s="10">
        <v>5770.42</v>
      </c>
      <c r="G14" s="4">
        <f t="shared" si="6"/>
        <v>0</v>
      </c>
      <c r="H14" s="2"/>
      <c r="I14" s="2">
        <v>4586.2299999999996</v>
      </c>
      <c r="J14" s="2"/>
      <c r="K14" s="2">
        <v>4586.2299999999996</v>
      </c>
      <c r="L14" s="4">
        <f t="shared" si="7"/>
        <v>0</v>
      </c>
      <c r="M14" s="2"/>
      <c r="N14" s="3">
        <f t="shared" si="2"/>
        <v>0.79478270212566837</v>
      </c>
      <c r="FI14" s="15"/>
      <c r="FJ14" s="15"/>
      <c r="FK14" s="15"/>
    </row>
    <row r="15" spans="1:167" s="16" customFormat="1" ht="15.75" x14ac:dyDescent="0.25">
      <c r="A15" s="25" t="s">
        <v>93</v>
      </c>
      <c r="B15" s="1" t="s">
        <v>94</v>
      </c>
      <c r="C15" s="43"/>
      <c r="D15" s="10">
        <v>125</v>
      </c>
      <c r="E15" s="2"/>
      <c r="F15" s="10"/>
      <c r="G15" s="4">
        <f t="shared" si="6"/>
        <v>125</v>
      </c>
      <c r="H15" s="2"/>
      <c r="I15" s="2">
        <v>125</v>
      </c>
      <c r="J15" s="2"/>
      <c r="K15" s="2"/>
      <c r="L15" s="4">
        <f t="shared" si="7"/>
        <v>125</v>
      </c>
      <c r="M15" s="2"/>
      <c r="N15" s="3"/>
      <c r="FI15" s="15"/>
      <c r="FJ15" s="15"/>
      <c r="FK15" s="15"/>
    </row>
    <row r="16" spans="1:167" s="16" customFormat="1" ht="47.25" customHeight="1" x14ac:dyDescent="0.25">
      <c r="A16" s="22" t="s">
        <v>28</v>
      </c>
      <c r="B16" s="11" t="s">
        <v>29</v>
      </c>
      <c r="C16" s="40" t="s">
        <v>89</v>
      </c>
      <c r="D16" s="6">
        <f>D17+D18+D19+D20</f>
        <v>238276.47</v>
      </c>
      <c r="E16" s="6">
        <f t="shared" ref="E16:H16" si="8">E17+E18+E19+E20</f>
        <v>0</v>
      </c>
      <c r="F16" s="23">
        <f t="shared" si="8"/>
        <v>135545.19</v>
      </c>
      <c r="G16" s="6">
        <f t="shared" si="8"/>
        <v>102731.28</v>
      </c>
      <c r="H16" s="6">
        <f t="shared" si="8"/>
        <v>0</v>
      </c>
      <c r="I16" s="6">
        <f>I17+I18+I19+I20</f>
        <v>235606.42</v>
      </c>
      <c r="J16" s="6">
        <f t="shared" ref="J16:M16" si="9">J17+J18+J19+J20</f>
        <v>0</v>
      </c>
      <c r="K16" s="6">
        <f t="shared" si="9"/>
        <v>135469.12</v>
      </c>
      <c r="L16" s="6">
        <f t="shared" si="9"/>
        <v>100137.3</v>
      </c>
      <c r="M16" s="6">
        <f t="shared" si="9"/>
        <v>0</v>
      </c>
      <c r="N16" s="3">
        <f t="shared" si="2"/>
        <v>0.98879431947266971</v>
      </c>
      <c r="FI16" s="15"/>
      <c r="FJ16" s="15"/>
      <c r="FK16" s="15"/>
    </row>
    <row r="17" spans="1:167" s="16" customFormat="1" ht="31.5" x14ac:dyDescent="0.25">
      <c r="A17" s="22" t="s">
        <v>30</v>
      </c>
      <c r="B17" s="1" t="s">
        <v>31</v>
      </c>
      <c r="C17" s="41"/>
      <c r="D17" s="6">
        <v>3736.01</v>
      </c>
      <c r="E17" s="2"/>
      <c r="F17" s="23"/>
      <c r="G17" s="4">
        <f t="shared" ref="G17:G20" si="10">D17-E17-F17-H17</f>
        <v>3736.01</v>
      </c>
      <c r="H17" s="2"/>
      <c r="I17" s="2">
        <v>3650.58</v>
      </c>
      <c r="J17" s="2"/>
      <c r="K17" s="6"/>
      <c r="L17" s="4">
        <f t="shared" ref="L17:L20" si="11">I17-J17-K17-M17</f>
        <v>3650.58</v>
      </c>
      <c r="M17" s="2"/>
      <c r="N17" s="3">
        <f t="shared" si="2"/>
        <v>0.97713335885075248</v>
      </c>
      <c r="FI17" s="15"/>
      <c r="FJ17" s="15"/>
      <c r="FK17" s="15"/>
    </row>
    <row r="18" spans="1:167" s="16" customFormat="1" ht="31.5" x14ac:dyDescent="0.25">
      <c r="A18" s="22" t="s">
        <v>32</v>
      </c>
      <c r="B18" s="1" t="s">
        <v>33</v>
      </c>
      <c r="C18" s="41"/>
      <c r="D18" s="2">
        <v>14983.23</v>
      </c>
      <c r="E18" s="2"/>
      <c r="F18" s="10">
        <v>362.7</v>
      </c>
      <c r="G18" s="4">
        <f t="shared" si="10"/>
        <v>14620.529999999999</v>
      </c>
      <c r="H18" s="2"/>
      <c r="I18" s="23">
        <v>13778.86</v>
      </c>
      <c r="J18" s="2"/>
      <c r="K18" s="2">
        <v>286.63</v>
      </c>
      <c r="L18" s="4">
        <f t="shared" si="11"/>
        <v>13492.230000000001</v>
      </c>
      <c r="M18" s="2"/>
      <c r="N18" s="3">
        <f t="shared" si="2"/>
        <v>0.91961880048560962</v>
      </c>
      <c r="FI18" s="15"/>
      <c r="FJ18" s="15"/>
      <c r="FK18" s="15"/>
    </row>
    <row r="19" spans="1:167" s="16" customFormat="1" ht="47.25" x14ac:dyDescent="0.25">
      <c r="A19" s="22" t="s">
        <v>34</v>
      </c>
      <c r="B19" s="1" t="s">
        <v>35</v>
      </c>
      <c r="C19" s="41"/>
      <c r="D19" s="6">
        <v>148116.88</v>
      </c>
      <c r="E19" s="2"/>
      <c r="F19" s="23">
        <v>132347.5</v>
      </c>
      <c r="G19" s="4">
        <f t="shared" si="10"/>
        <v>15769.380000000005</v>
      </c>
      <c r="H19" s="2"/>
      <c r="I19" s="23">
        <v>146769.13</v>
      </c>
      <c r="J19" s="2"/>
      <c r="K19" s="6">
        <v>132347.5</v>
      </c>
      <c r="L19" s="4">
        <f t="shared" si="11"/>
        <v>14421.630000000005</v>
      </c>
      <c r="M19" s="2"/>
      <c r="N19" s="3">
        <f t="shared" si="2"/>
        <v>0.99090076701588636</v>
      </c>
      <c r="FI19" s="15"/>
      <c r="FJ19" s="15"/>
      <c r="FK19" s="15"/>
    </row>
    <row r="20" spans="1:167" s="16" customFormat="1" ht="63" x14ac:dyDescent="0.25">
      <c r="A20" s="22" t="s">
        <v>37</v>
      </c>
      <c r="B20" s="1" t="s">
        <v>36</v>
      </c>
      <c r="C20" s="42"/>
      <c r="D20" s="2">
        <v>71440.350000000006</v>
      </c>
      <c r="E20" s="2"/>
      <c r="F20" s="10">
        <v>2834.99</v>
      </c>
      <c r="G20" s="4">
        <f t="shared" si="10"/>
        <v>68605.36</v>
      </c>
      <c r="H20" s="2"/>
      <c r="I20" s="23">
        <v>71407.850000000006</v>
      </c>
      <c r="J20" s="2"/>
      <c r="K20" s="2">
        <v>2834.99</v>
      </c>
      <c r="L20" s="4">
        <f t="shared" si="11"/>
        <v>68572.86</v>
      </c>
      <c r="M20" s="2"/>
      <c r="N20" s="3">
        <f t="shared" si="2"/>
        <v>0.99954507501712964</v>
      </c>
      <c r="FI20" s="15"/>
      <c r="FJ20" s="15"/>
      <c r="FK20" s="15"/>
    </row>
    <row r="21" spans="1:167" s="16" customFormat="1" ht="47.25" x14ac:dyDescent="0.25">
      <c r="A21" s="17" t="s">
        <v>38</v>
      </c>
      <c r="B21" s="12" t="s">
        <v>39</v>
      </c>
      <c r="C21" s="40" t="s">
        <v>90</v>
      </c>
      <c r="D21" s="2">
        <f>D22+D23+D24</f>
        <v>31539.47</v>
      </c>
      <c r="E21" s="2">
        <f t="shared" ref="E21:M21" si="12">E22+E23+E24</f>
        <v>0</v>
      </c>
      <c r="F21" s="10">
        <f t="shared" si="12"/>
        <v>0</v>
      </c>
      <c r="G21" s="2">
        <f t="shared" si="12"/>
        <v>31539.47</v>
      </c>
      <c r="H21" s="2">
        <f t="shared" si="12"/>
        <v>0</v>
      </c>
      <c r="I21" s="2">
        <f t="shared" si="12"/>
        <v>20258.28</v>
      </c>
      <c r="J21" s="2">
        <f t="shared" si="12"/>
        <v>0</v>
      </c>
      <c r="K21" s="2">
        <f t="shared" si="12"/>
        <v>0</v>
      </c>
      <c r="L21" s="2">
        <f t="shared" si="12"/>
        <v>20258.28</v>
      </c>
      <c r="M21" s="2">
        <f t="shared" si="12"/>
        <v>0</v>
      </c>
      <c r="N21" s="3">
        <f t="shared" si="2"/>
        <v>0.64231516889789197</v>
      </c>
      <c r="FI21" s="15"/>
      <c r="FJ21" s="15"/>
      <c r="FK21" s="15"/>
    </row>
    <row r="22" spans="1:167" s="16" customFormat="1" ht="78.75" x14ac:dyDescent="0.25">
      <c r="A22" s="17" t="s">
        <v>43</v>
      </c>
      <c r="B22" s="7" t="s">
        <v>40</v>
      </c>
      <c r="C22" s="41"/>
      <c r="D22" s="2">
        <v>31289.47</v>
      </c>
      <c r="E22" s="2"/>
      <c r="F22" s="10"/>
      <c r="G22" s="4">
        <f t="shared" ref="G22:G25" si="13">D22-E22-F22-H22</f>
        <v>31289.47</v>
      </c>
      <c r="H22" s="2"/>
      <c r="I22" s="2">
        <v>20008.28</v>
      </c>
      <c r="J22" s="2"/>
      <c r="K22" s="2"/>
      <c r="L22" s="4">
        <f t="shared" ref="L22:L25" si="14">I22-J22-K22-M22</f>
        <v>20008.28</v>
      </c>
      <c r="M22" s="2"/>
      <c r="N22" s="3">
        <f t="shared" si="2"/>
        <v>0.63945729985199484</v>
      </c>
      <c r="FI22" s="15"/>
      <c r="FJ22" s="15"/>
      <c r="FK22" s="15"/>
    </row>
    <row r="23" spans="1:167" s="16" customFormat="1" ht="31.5" x14ac:dyDescent="0.25">
      <c r="A23" s="17" t="s">
        <v>44</v>
      </c>
      <c r="B23" s="7" t="s">
        <v>41</v>
      </c>
      <c r="C23" s="41"/>
      <c r="D23" s="6">
        <v>1</v>
      </c>
      <c r="E23" s="2"/>
      <c r="F23" s="23"/>
      <c r="G23" s="4">
        <f t="shared" si="13"/>
        <v>1</v>
      </c>
      <c r="H23" s="2"/>
      <c r="I23" s="6">
        <v>1</v>
      </c>
      <c r="J23" s="2"/>
      <c r="K23" s="6"/>
      <c r="L23" s="4">
        <f t="shared" si="14"/>
        <v>1</v>
      </c>
      <c r="M23" s="2"/>
      <c r="N23" s="3">
        <f t="shared" si="2"/>
        <v>1</v>
      </c>
      <c r="FI23" s="15"/>
      <c r="FJ23" s="15"/>
      <c r="FK23" s="15"/>
    </row>
    <row r="24" spans="1:167" s="16" customFormat="1" ht="47.25" x14ac:dyDescent="0.25">
      <c r="A24" s="17" t="s">
        <v>45</v>
      </c>
      <c r="B24" s="7" t="s">
        <v>42</v>
      </c>
      <c r="C24" s="42"/>
      <c r="D24" s="2">
        <v>249</v>
      </c>
      <c r="E24" s="2"/>
      <c r="F24" s="10"/>
      <c r="G24" s="4">
        <f t="shared" si="13"/>
        <v>249</v>
      </c>
      <c r="H24" s="2"/>
      <c r="I24" s="2">
        <v>249</v>
      </c>
      <c r="J24" s="2"/>
      <c r="K24" s="2"/>
      <c r="L24" s="4">
        <f t="shared" si="14"/>
        <v>249</v>
      </c>
      <c r="M24" s="2"/>
      <c r="N24" s="3">
        <f t="shared" si="2"/>
        <v>1</v>
      </c>
      <c r="FI24" s="15"/>
      <c r="FJ24" s="15"/>
      <c r="FK24" s="15"/>
    </row>
    <row r="25" spans="1:167" s="16" customFormat="1" ht="47.25" x14ac:dyDescent="0.25">
      <c r="A25" s="22" t="s">
        <v>46</v>
      </c>
      <c r="B25" s="13" t="s">
        <v>47</v>
      </c>
      <c r="C25" s="44" t="s">
        <v>101</v>
      </c>
      <c r="D25" s="2">
        <v>3118.08</v>
      </c>
      <c r="E25" s="2"/>
      <c r="F25" s="10">
        <v>2817.45</v>
      </c>
      <c r="G25" s="2">
        <f t="shared" si="13"/>
        <v>300.63000000000011</v>
      </c>
      <c r="H25" s="2"/>
      <c r="I25" s="2">
        <v>2845.91</v>
      </c>
      <c r="J25" s="2"/>
      <c r="K25" s="2">
        <v>2817.45</v>
      </c>
      <c r="L25" s="2">
        <f t="shared" si="14"/>
        <v>28.460000000000036</v>
      </c>
      <c r="M25" s="2"/>
      <c r="N25" s="3">
        <f t="shared" si="2"/>
        <v>0.91271231013957299</v>
      </c>
      <c r="FI25" s="15"/>
      <c r="FJ25" s="15"/>
      <c r="FK25" s="15"/>
    </row>
    <row r="26" spans="1:167" s="16" customFormat="1" ht="31.5" customHeight="1" x14ac:dyDescent="0.25">
      <c r="A26" s="17" t="s">
        <v>48</v>
      </c>
      <c r="B26" s="12" t="s">
        <v>49</v>
      </c>
      <c r="C26" s="40" t="s">
        <v>89</v>
      </c>
      <c r="D26" s="2">
        <f>D27+D28</f>
        <v>16078.65</v>
      </c>
      <c r="E26" s="2">
        <f t="shared" ref="E26:H26" si="15">E27+E28</f>
        <v>0</v>
      </c>
      <c r="F26" s="10">
        <f t="shared" si="15"/>
        <v>15193.04</v>
      </c>
      <c r="G26" s="2">
        <f t="shared" si="15"/>
        <v>885.60999999999876</v>
      </c>
      <c r="H26" s="2">
        <f t="shared" si="15"/>
        <v>0</v>
      </c>
      <c r="I26" s="2">
        <f>I27+I28</f>
        <v>16078.65</v>
      </c>
      <c r="J26" s="2">
        <f t="shared" ref="J26:M26" si="16">J27+J28</f>
        <v>0</v>
      </c>
      <c r="K26" s="2">
        <f t="shared" si="16"/>
        <v>15193.04</v>
      </c>
      <c r="L26" s="2">
        <f t="shared" si="16"/>
        <v>885.60999999999876</v>
      </c>
      <c r="M26" s="2">
        <f t="shared" si="16"/>
        <v>0</v>
      </c>
      <c r="N26" s="3">
        <f t="shared" si="2"/>
        <v>1</v>
      </c>
      <c r="FI26" s="15"/>
      <c r="FJ26" s="15"/>
      <c r="FK26" s="15"/>
    </row>
    <row r="27" spans="1:167" s="16" customFormat="1" ht="31.5" x14ac:dyDescent="0.25">
      <c r="A27" s="17" t="s">
        <v>52</v>
      </c>
      <c r="B27" s="7" t="s">
        <v>50</v>
      </c>
      <c r="C27" s="41"/>
      <c r="D27" s="10">
        <v>16078.65</v>
      </c>
      <c r="E27" s="2"/>
      <c r="F27" s="10">
        <v>15193.04</v>
      </c>
      <c r="G27" s="4">
        <f t="shared" ref="G27:G28" si="17">D27-E27-F27-H27</f>
        <v>885.60999999999876</v>
      </c>
      <c r="H27" s="2"/>
      <c r="I27" s="10">
        <v>16078.65</v>
      </c>
      <c r="J27" s="2"/>
      <c r="K27" s="2">
        <v>15193.04</v>
      </c>
      <c r="L27" s="4">
        <f t="shared" ref="L27:L28" si="18">I27-J27-K27-M27</f>
        <v>885.60999999999876</v>
      </c>
      <c r="M27" s="2"/>
      <c r="N27" s="3">
        <f t="shared" si="2"/>
        <v>1</v>
      </c>
      <c r="FI27" s="15"/>
      <c r="FJ27" s="15"/>
      <c r="FK27" s="15"/>
    </row>
    <row r="28" spans="1:167" s="16" customFormat="1" ht="47.25" x14ac:dyDescent="0.25">
      <c r="A28" s="17" t="s">
        <v>53</v>
      </c>
      <c r="B28" s="8" t="s">
        <v>51</v>
      </c>
      <c r="C28" s="41"/>
      <c r="D28" s="2">
        <v>0</v>
      </c>
      <c r="E28" s="2"/>
      <c r="F28" s="10"/>
      <c r="G28" s="2">
        <f t="shared" si="17"/>
        <v>0</v>
      </c>
      <c r="H28" s="2"/>
      <c r="I28" s="2">
        <v>0</v>
      </c>
      <c r="J28" s="2"/>
      <c r="K28" s="2"/>
      <c r="L28" s="2">
        <f t="shared" si="18"/>
        <v>0</v>
      </c>
      <c r="M28" s="2"/>
      <c r="N28" s="3" t="e">
        <f t="shared" si="2"/>
        <v>#DIV/0!</v>
      </c>
      <c r="FI28" s="15"/>
      <c r="FJ28" s="15"/>
      <c r="FK28" s="15"/>
    </row>
    <row r="29" spans="1:167" s="16" customFormat="1" ht="31.5" x14ac:dyDescent="0.25">
      <c r="A29" s="17" t="s">
        <v>54</v>
      </c>
      <c r="B29" s="12" t="s">
        <v>55</v>
      </c>
      <c r="C29" s="41"/>
      <c r="D29" s="2">
        <f>D30+D31</f>
        <v>4286.96</v>
      </c>
      <c r="E29" s="2">
        <f t="shared" ref="E29:H29" si="19">E30+E31</f>
        <v>0</v>
      </c>
      <c r="F29" s="10">
        <f t="shared" si="19"/>
        <v>0</v>
      </c>
      <c r="G29" s="2">
        <f t="shared" si="19"/>
        <v>4286.96</v>
      </c>
      <c r="H29" s="2">
        <f t="shared" si="19"/>
        <v>0</v>
      </c>
      <c r="I29" s="2">
        <f>I30+I31</f>
        <v>3650.28</v>
      </c>
      <c r="J29" s="2">
        <f t="shared" ref="J29:M29" si="20">J30+J31</f>
        <v>0</v>
      </c>
      <c r="K29" s="2">
        <f t="shared" si="20"/>
        <v>0</v>
      </c>
      <c r="L29" s="2">
        <f t="shared" si="20"/>
        <v>3650.28</v>
      </c>
      <c r="M29" s="2">
        <f t="shared" si="20"/>
        <v>0</v>
      </c>
      <c r="N29" s="3">
        <f t="shared" si="2"/>
        <v>0.8514845018381324</v>
      </c>
      <c r="FI29" s="15"/>
      <c r="FJ29" s="15"/>
      <c r="FK29" s="15"/>
    </row>
    <row r="30" spans="1:167" s="16" customFormat="1" ht="47.25" x14ac:dyDescent="0.25">
      <c r="A30" s="17" t="s">
        <v>58</v>
      </c>
      <c r="B30" s="7" t="s">
        <v>56</v>
      </c>
      <c r="C30" s="41"/>
      <c r="D30" s="2">
        <v>4286.96</v>
      </c>
      <c r="E30" s="2"/>
      <c r="F30" s="10"/>
      <c r="G30" s="4">
        <f t="shared" ref="G30:G37" si="21">D30-E30-F30-H30</f>
        <v>4286.96</v>
      </c>
      <c r="H30" s="2"/>
      <c r="I30" s="2">
        <v>3650.28</v>
      </c>
      <c r="J30" s="2"/>
      <c r="K30" s="2">
        <v>0</v>
      </c>
      <c r="L30" s="4">
        <f t="shared" ref="L30:L31" si="22">I30-J30-K30-M30</f>
        <v>3650.28</v>
      </c>
      <c r="M30" s="2"/>
      <c r="N30" s="3">
        <f t="shared" si="2"/>
        <v>0.8514845018381324</v>
      </c>
      <c r="FI30" s="15"/>
      <c r="FJ30" s="15"/>
      <c r="FK30" s="15"/>
    </row>
    <row r="31" spans="1:167" s="16" customFormat="1" ht="47.25" x14ac:dyDescent="0.25">
      <c r="A31" s="22" t="s">
        <v>59</v>
      </c>
      <c r="B31" s="7" t="s">
        <v>57</v>
      </c>
      <c r="C31" s="41"/>
      <c r="D31" s="2"/>
      <c r="E31" s="2"/>
      <c r="F31" s="10"/>
      <c r="G31" s="2">
        <f t="shared" si="21"/>
        <v>0</v>
      </c>
      <c r="H31" s="2"/>
      <c r="I31" s="2"/>
      <c r="J31" s="2"/>
      <c r="K31" s="2">
        <v>0</v>
      </c>
      <c r="L31" s="2">
        <f t="shared" si="22"/>
        <v>0</v>
      </c>
      <c r="M31" s="2"/>
      <c r="N31" s="3" t="e">
        <f t="shared" si="2"/>
        <v>#DIV/0!</v>
      </c>
      <c r="FI31" s="15"/>
      <c r="FJ31" s="15"/>
      <c r="FK31" s="15"/>
    </row>
    <row r="32" spans="1:167" s="16" customFormat="1" ht="31.5" x14ac:dyDescent="0.25">
      <c r="A32" s="22" t="s">
        <v>60</v>
      </c>
      <c r="B32" s="11" t="s">
        <v>61</v>
      </c>
      <c r="C32" s="41"/>
      <c r="D32" s="2">
        <f>D33+D34</f>
        <v>16.37</v>
      </c>
      <c r="E32" s="2">
        <f t="shared" ref="E32:M32" si="23">E33+E34</f>
        <v>0</v>
      </c>
      <c r="F32" s="2">
        <f t="shared" si="23"/>
        <v>1.37</v>
      </c>
      <c r="G32" s="2">
        <f t="shared" si="23"/>
        <v>15</v>
      </c>
      <c r="H32" s="2">
        <f t="shared" si="23"/>
        <v>0</v>
      </c>
      <c r="I32" s="2">
        <f t="shared" si="23"/>
        <v>16.37</v>
      </c>
      <c r="J32" s="2">
        <f t="shared" si="23"/>
        <v>0</v>
      </c>
      <c r="K32" s="2">
        <f t="shared" si="23"/>
        <v>1.37</v>
      </c>
      <c r="L32" s="2">
        <f t="shared" si="23"/>
        <v>0</v>
      </c>
      <c r="M32" s="2">
        <f t="shared" si="23"/>
        <v>0</v>
      </c>
      <c r="N32" s="3">
        <f t="shared" si="2"/>
        <v>1</v>
      </c>
      <c r="FI32" s="15"/>
      <c r="FJ32" s="15"/>
      <c r="FK32" s="15"/>
    </row>
    <row r="33" spans="1:164" ht="47.25" x14ac:dyDescent="0.25">
      <c r="A33" s="17" t="s">
        <v>95</v>
      </c>
      <c r="B33" s="1" t="s">
        <v>97</v>
      </c>
      <c r="C33" s="45"/>
      <c r="D33" s="2">
        <v>16.37</v>
      </c>
      <c r="E33" s="2"/>
      <c r="F33" s="10">
        <v>1.37</v>
      </c>
      <c r="G33" s="2">
        <f>D33-E33-F33</f>
        <v>15</v>
      </c>
      <c r="H33" s="2"/>
      <c r="I33" s="2">
        <v>16.37</v>
      </c>
      <c r="J33" s="2"/>
      <c r="K33" s="2">
        <v>1.37</v>
      </c>
      <c r="L33" s="2"/>
      <c r="M33" s="2"/>
      <c r="N33" s="3">
        <f t="shared" si="2"/>
        <v>1</v>
      </c>
    </row>
    <row r="34" spans="1:164" ht="47.25" x14ac:dyDescent="0.25">
      <c r="A34" s="17" t="s">
        <v>96</v>
      </c>
      <c r="B34" s="1" t="s">
        <v>98</v>
      </c>
      <c r="C34" s="43"/>
      <c r="D34" s="2">
        <v>0</v>
      </c>
      <c r="E34" s="2"/>
      <c r="F34" s="10"/>
      <c r="G34" s="2">
        <f>D34-E34-F34</f>
        <v>0</v>
      </c>
      <c r="H34" s="2"/>
      <c r="I34" s="2">
        <v>0</v>
      </c>
      <c r="J34" s="2"/>
      <c r="K34" s="2">
        <v>0</v>
      </c>
      <c r="L34" s="2"/>
      <c r="M34" s="2"/>
      <c r="N34" s="3"/>
    </row>
    <row r="35" spans="1:164" ht="31.5" customHeight="1" x14ac:dyDescent="0.25">
      <c r="A35" s="17" t="s">
        <v>62</v>
      </c>
      <c r="B35" s="12" t="s">
        <v>63</v>
      </c>
      <c r="C35" s="50" t="s">
        <v>100</v>
      </c>
      <c r="D35" s="2">
        <f>D36+D37</f>
        <v>9364.1200000000008</v>
      </c>
      <c r="E35" s="2">
        <f t="shared" ref="E35:H35" si="24">E36+E37</f>
        <v>0</v>
      </c>
      <c r="F35" s="10">
        <f t="shared" si="24"/>
        <v>381.81</v>
      </c>
      <c r="G35" s="2">
        <f t="shared" si="24"/>
        <v>8982.3100000000013</v>
      </c>
      <c r="H35" s="2">
        <f t="shared" si="24"/>
        <v>0</v>
      </c>
      <c r="I35" s="2">
        <f>I36+I37</f>
        <v>9287.58</v>
      </c>
      <c r="J35" s="2">
        <f t="shared" ref="J35:M35" si="25">J36+J37</f>
        <v>0</v>
      </c>
      <c r="K35" s="2">
        <f t="shared" si="25"/>
        <v>381.81</v>
      </c>
      <c r="L35" s="2">
        <f t="shared" si="25"/>
        <v>8905.77</v>
      </c>
      <c r="M35" s="2">
        <f t="shared" si="25"/>
        <v>0</v>
      </c>
      <c r="N35" s="3">
        <f t="shared" si="2"/>
        <v>0.99182624742100689</v>
      </c>
    </row>
    <row r="36" spans="1:164" ht="47.25" x14ac:dyDescent="0.25">
      <c r="A36" s="17" t="s">
        <v>66</v>
      </c>
      <c r="B36" s="7" t="s">
        <v>64</v>
      </c>
      <c r="C36" s="50"/>
      <c r="D36" s="2">
        <v>7049.43</v>
      </c>
      <c r="E36" s="2"/>
      <c r="F36" s="10">
        <v>365.45</v>
      </c>
      <c r="G36" s="4">
        <f t="shared" si="21"/>
        <v>6683.9800000000005</v>
      </c>
      <c r="H36" s="2"/>
      <c r="I36" s="2">
        <v>7049.11</v>
      </c>
      <c r="J36" s="2"/>
      <c r="K36" s="2">
        <v>365.45</v>
      </c>
      <c r="L36" s="4">
        <f t="shared" ref="L36:L37" si="26">I36-J36-K36-M36</f>
        <v>6683.66</v>
      </c>
      <c r="M36" s="2"/>
      <c r="N36" s="3">
        <f t="shared" si="2"/>
        <v>0.99995460625894572</v>
      </c>
    </row>
    <row r="37" spans="1:164" ht="31.5" x14ac:dyDescent="0.25">
      <c r="A37" s="17" t="s">
        <v>67</v>
      </c>
      <c r="B37" s="8" t="s">
        <v>65</v>
      </c>
      <c r="C37" s="50"/>
      <c r="D37" s="2">
        <v>2314.69</v>
      </c>
      <c r="E37" s="2"/>
      <c r="F37" s="10">
        <v>16.36</v>
      </c>
      <c r="G37" s="4">
        <f t="shared" si="21"/>
        <v>2298.33</v>
      </c>
      <c r="H37" s="2"/>
      <c r="I37" s="2">
        <v>2238.4699999999998</v>
      </c>
      <c r="J37" s="2"/>
      <c r="K37" s="2">
        <v>16.36</v>
      </c>
      <c r="L37" s="2">
        <f t="shared" si="26"/>
        <v>2222.1099999999997</v>
      </c>
      <c r="M37" s="2"/>
      <c r="N37" s="3">
        <f t="shared" si="2"/>
        <v>0.96707118447826701</v>
      </c>
    </row>
    <row r="38" spans="1:164" ht="94.5" x14ac:dyDescent="0.25">
      <c r="A38" s="17" t="s">
        <v>68</v>
      </c>
      <c r="B38" s="12" t="s">
        <v>69</v>
      </c>
      <c r="C38" s="46" t="s">
        <v>72</v>
      </c>
      <c r="D38" s="2">
        <f>D39+D40</f>
        <v>11802.35</v>
      </c>
      <c r="E38" s="2">
        <f t="shared" ref="E38:H38" si="27">E39+E40</f>
        <v>0</v>
      </c>
      <c r="F38" s="10">
        <f t="shared" si="27"/>
        <v>0</v>
      </c>
      <c r="G38" s="2">
        <f t="shared" si="27"/>
        <v>11802.35</v>
      </c>
      <c r="H38" s="2">
        <f t="shared" si="27"/>
        <v>0</v>
      </c>
      <c r="I38" s="2">
        <f>I39+I40</f>
        <v>11801.97</v>
      </c>
      <c r="J38" s="2">
        <f t="shared" ref="J38:M38" si="28">J39+J40</f>
        <v>0</v>
      </c>
      <c r="K38" s="2">
        <f t="shared" si="28"/>
        <v>0</v>
      </c>
      <c r="L38" s="2">
        <f t="shared" si="28"/>
        <v>11801.97</v>
      </c>
      <c r="M38" s="2">
        <f t="shared" si="28"/>
        <v>0</v>
      </c>
      <c r="N38" s="3">
        <f t="shared" si="2"/>
        <v>0.99996780302227939</v>
      </c>
    </row>
    <row r="39" spans="1:164" ht="31.5" x14ac:dyDescent="0.25">
      <c r="A39" s="26" t="s">
        <v>74</v>
      </c>
      <c r="B39" s="7" t="s">
        <v>70</v>
      </c>
      <c r="C39" s="47"/>
      <c r="D39" s="2">
        <v>0</v>
      </c>
      <c r="E39" s="2"/>
      <c r="F39" s="10">
        <v>0</v>
      </c>
      <c r="G39" s="4">
        <f>D39-E39-F39-H39</f>
        <v>0</v>
      </c>
      <c r="H39" s="2"/>
      <c r="I39" s="2"/>
      <c r="J39" s="2"/>
      <c r="K39" s="2"/>
      <c r="L39" s="4">
        <f t="shared" ref="L39:L40" si="29">I39-J39-K39-M39</f>
        <v>0</v>
      </c>
      <c r="M39" s="2"/>
      <c r="N39" s="3" t="e">
        <f t="shared" si="2"/>
        <v>#DIV/0!</v>
      </c>
    </row>
    <row r="40" spans="1:164" ht="47.25" x14ac:dyDescent="0.25">
      <c r="A40" s="17" t="s">
        <v>73</v>
      </c>
      <c r="B40" s="8" t="s">
        <v>71</v>
      </c>
      <c r="C40" s="48"/>
      <c r="D40" s="2">
        <v>11802.35</v>
      </c>
      <c r="E40" s="2"/>
      <c r="F40" s="10">
        <v>0</v>
      </c>
      <c r="G40" s="4">
        <f>D40-E40-F40-H40</f>
        <v>11802.35</v>
      </c>
      <c r="H40" s="2"/>
      <c r="I40" s="2">
        <v>11801.97</v>
      </c>
      <c r="J40" s="2"/>
      <c r="K40" s="2"/>
      <c r="L40" s="2">
        <f t="shared" si="29"/>
        <v>11801.97</v>
      </c>
      <c r="M40" s="2"/>
      <c r="N40" s="3">
        <f t="shared" si="2"/>
        <v>0.99996780302227939</v>
      </c>
    </row>
    <row r="41" spans="1:164" ht="31.5" customHeight="1" x14ac:dyDescent="0.25">
      <c r="A41" s="17" t="s">
        <v>75</v>
      </c>
      <c r="B41" s="12" t="s">
        <v>76</v>
      </c>
      <c r="C41" s="40" t="s">
        <v>91</v>
      </c>
      <c r="D41" s="2">
        <f>D42+D43+D44+D45</f>
        <v>65457.74</v>
      </c>
      <c r="E41" s="2">
        <f t="shared" ref="E41:M41" si="30">E42+E43+E44+E45</f>
        <v>0</v>
      </c>
      <c r="F41" s="10">
        <f t="shared" si="30"/>
        <v>5144.92</v>
      </c>
      <c r="G41" s="2">
        <f>G42+G43+G44+G45</f>
        <v>60312.82</v>
      </c>
      <c r="H41" s="2">
        <f t="shared" si="30"/>
        <v>0</v>
      </c>
      <c r="I41" s="2">
        <f t="shared" si="30"/>
        <v>65390.81</v>
      </c>
      <c r="J41" s="2">
        <f t="shared" si="30"/>
        <v>0</v>
      </c>
      <c r="K41" s="2">
        <f t="shared" si="30"/>
        <v>5144.18</v>
      </c>
      <c r="L41" s="2">
        <f t="shared" si="30"/>
        <v>60246.63</v>
      </c>
      <c r="M41" s="2">
        <f t="shared" si="30"/>
        <v>0</v>
      </c>
      <c r="N41" s="3">
        <f t="shared" si="2"/>
        <v>0.99897750823661191</v>
      </c>
    </row>
    <row r="42" spans="1:164" ht="47.25" x14ac:dyDescent="0.25">
      <c r="A42" s="26" t="s">
        <v>82</v>
      </c>
      <c r="B42" s="7" t="s">
        <v>77</v>
      </c>
      <c r="C42" s="41"/>
      <c r="D42" s="2">
        <v>215.04</v>
      </c>
      <c r="E42" s="2"/>
      <c r="F42" s="10"/>
      <c r="G42" s="2">
        <f>D42-E42-F42-H42</f>
        <v>215.04</v>
      </c>
      <c r="H42" s="2"/>
      <c r="I42" s="2">
        <v>215.04</v>
      </c>
      <c r="J42" s="2"/>
      <c r="K42" s="2"/>
      <c r="L42" s="4">
        <f t="shared" ref="L42:L46" si="31">I42-J42-K42-M42</f>
        <v>215.04</v>
      </c>
      <c r="M42" s="2"/>
      <c r="N42" s="3">
        <f t="shared" si="2"/>
        <v>1</v>
      </c>
    </row>
    <row r="43" spans="1:164" ht="31.5" x14ac:dyDescent="0.25">
      <c r="A43" s="17" t="s">
        <v>80</v>
      </c>
      <c r="B43" s="7" t="s">
        <v>78</v>
      </c>
      <c r="C43" s="41"/>
      <c r="D43" s="2">
        <v>475.09</v>
      </c>
      <c r="E43" s="2"/>
      <c r="F43" s="10"/>
      <c r="G43" s="2">
        <f t="shared" ref="G43:G45" si="32">D43-E43-F43-H43</f>
        <v>475.09</v>
      </c>
      <c r="H43" s="2"/>
      <c r="I43" s="2">
        <v>468.46</v>
      </c>
      <c r="J43" s="2"/>
      <c r="K43" s="2"/>
      <c r="L43" s="2">
        <f t="shared" si="31"/>
        <v>468.46</v>
      </c>
      <c r="M43" s="2"/>
      <c r="N43" s="3">
        <f t="shared" si="2"/>
        <v>0.98604474941590015</v>
      </c>
    </row>
    <row r="44" spans="1:164" ht="31.5" x14ac:dyDescent="0.25">
      <c r="A44" s="17" t="s">
        <v>81</v>
      </c>
      <c r="B44" s="7" t="s">
        <v>79</v>
      </c>
      <c r="C44" s="41"/>
      <c r="D44" s="2">
        <v>47128.07</v>
      </c>
      <c r="E44" s="10"/>
      <c r="F44" s="10">
        <v>5144.92</v>
      </c>
      <c r="G44" s="2">
        <f t="shared" si="32"/>
        <v>41983.15</v>
      </c>
      <c r="H44" s="2"/>
      <c r="I44" s="2">
        <v>47077.56</v>
      </c>
      <c r="J44" s="10"/>
      <c r="K44" s="10">
        <v>5144.18</v>
      </c>
      <c r="L44" s="4">
        <f t="shared" si="31"/>
        <v>41933.379999999997</v>
      </c>
      <c r="M44" s="2"/>
      <c r="N44" s="3">
        <f t="shared" si="2"/>
        <v>0.99892823958205801</v>
      </c>
    </row>
    <row r="45" spans="1:164" ht="65.25" customHeight="1" x14ac:dyDescent="0.25">
      <c r="A45" s="17" t="s">
        <v>85</v>
      </c>
      <c r="B45" s="1" t="s">
        <v>86</v>
      </c>
      <c r="C45" s="42"/>
      <c r="D45" s="2">
        <v>17639.54</v>
      </c>
      <c r="E45" s="2"/>
      <c r="F45" s="10"/>
      <c r="G45" s="2">
        <f t="shared" si="32"/>
        <v>17639.54</v>
      </c>
      <c r="H45" s="2"/>
      <c r="I45" s="2">
        <v>17629.75</v>
      </c>
      <c r="J45" s="2"/>
      <c r="K45" s="2"/>
      <c r="L45" s="2">
        <f t="shared" si="31"/>
        <v>17629.75</v>
      </c>
      <c r="M45" s="2"/>
      <c r="N45" s="3">
        <f t="shared" si="2"/>
        <v>0.99944499686499755</v>
      </c>
    </row>
    <row r="46" spans="1:164" ht="110.25" x14ac:dyDescent="0.25">
      <c r="A46" s="27" t="s">
        <v>83</v>
      </c>
      <c r="B46" s="14" t="s">
        <v>103</v>
      </c>
      <c r="C46" s="49" t="s">
        <v>92</v>
      </c>
      <c r="D46" s="2">
        <v>23228.76</v>
      </c>
      <c r="E46" s="2"/>
      <c r="F46" s="10">
        <v>23019.24</v>
      </c>
      <c r="G46" s="2">
        <f>D46-E46-F46-H46</f>
        <v>209.5199999999968</v>
      </c>
      <c r="H46" s="2"/>
      <c r="I46" s="2">
        <v>23228.76</v>
      </c>
      <c r="J46" s="2"/>
      <c r="K46" s="2">
        <v>23019.24</v>
      </c>
      <c r="L46" s="2">
        <f t="shared" si="31"/>
        <v>209.5199999999968</v>
      </c>
      <c r="M46" s="2"/>
      <c r="N46" s="3">
        <f t="shared" si="2"/>
        <v>1</v>
      </c>
    </row>
    <row r="47" spans="1:164" s="28" customFormat="1" ht="15.75" x14ac:dyDescent="0.25">
      <c r="A47" s="22"/>
      <c r="B47" s="9" t="s">
        <v>88</v>
      </c>
      <c r="C47" s="9"/>
      <c r="D47" s="10">
        <f>D46+D41+D38+D35+D32+D29+D26+D25+D21+D16+D12+D11+D10+D6</f>
        <v>812631.97</v>
      </c>
      <c r="E47" s="2">
        <f>E46+E41+E38+E35+E32+E29+E26+E25+E21+E16+E12+E11+E10+E6</f>
        <v>0</v>
      </c>
      <c r="F47" s="10">
        <f>F46+F41+F38+F35+F32+F29+F26+F25+F21+F16+F12+F11+F10+F6</f>
        <v>470248.72</v>
      </c>
      <c r="G47" s="2">
        <f t="shared" ref="G47:M47" si="33">G46+G41+G38+G35+G32+G29+G26+G25+G21+G16+G12+G11+G10+G6</f>
        <v>342383.25</v>
      </c>
      <c r="H47" s="2">
        <f t="shared" si="33"/>
        <v>0</v>
      </c>
      <c r="I47" s="10">
        <f t="shared" si="33"/>
        <v>792375.64</v>
      </c>
      <c r="J47" s="2">
        <f>J46+J41+J38+J35+J32+J29+J26+J25+J21+J16+J12+J11+J10+J6</f>
        <v>0</v>
      </c>
      <c r="K47" s="10">
        <f>K46+K41+K38+K35+K32+K29+K26+K25+K21+K16+K12+K11+K10+K6</f>
        <v>465955.97</v>
      </c>
      <c r="L47" s="2">
        <f t="shared" si="33"/>
        <v>326404.67</v>
      </c>
      <c r="M47" s="2">
        <f t="shared" si="33"/>
        <v>0</v>
      </c>
      <c r="N47" s="3">
        <f t="shared" si="2"/>
        <v>0.97507318103667528</v>
      </c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</row>
    <row r="48" spans="1:164" ht="15.75" x14ac:dyDescent="0.25">
      <c r="A48" s="32"/>
      <c r="B48" s="33"/>
      <c r="C48" s="33"/>
      <c r="D48" s="33"/>
      <c r="E48" s="33"/>
      <c r="F48" s="34"/>
      <c r="G48" s="33"/>
      <c r="H48" s="33"/>
      <c r="I48" s="33"/>
      <c r="J48" s="33"/>
      <c r="K48" s="33"/>
      <c r="L48" s="33"/>
      <c r="M48" s="33"/>
      <c r="N48" s="33"/>
    </row>
    <row r="49" spans="1:167" s="16" customFormat="1" ht="15.75" x14ac:dyDescent="0.25">
      <c r="A49" s="32"/>
      <c r="B49" s="33"/>
      <c r="C49" s="33"/>
      <c r="D49" s="33"/>
      <c r="E49" s="33"/>
      <c r="F49" s="34"/>
      <c r="G49" s="33"/>
      <c r="H49" s="33"/>
      <c r="I49" s="33"/>
      <c r="J49" s="33"/>
      <c r="K49" s="33"/>
      <c r="L49" s="33"/>
      <c r="M49" s="33"/>
      <c r="N49" s="33"/>
      <c r="FI49" s="15"/>
      <c r="FJ49" s="15"/>
      <c r="FK49" s="15"/>
    </row>
    <row r="50" spans="1:167" s="16" customFormat="1" x14ac:dyDescent="0.25">
      <c r="A50" s="15"/>
      <c r="B50" s="15"/>
      <c r="C50" s="15"/>
      <c r="D50" s="35"/>
      <c r="E50" s="35"/>
      <c r="F50" s="36"/>
      <c r="G50" s="18"/>
      <c r="H50" s="18"/>
      <c r="I50" s="35"/>
      <c r="J50" s="18"/>
      <c r="K50" s="35"/>
      <c r="L50" s="18"/>
      <c r="M50" s="18"/>
      <c r="N50" s="18"/>
      <c r="FI50" s="15"/>
      <c r="FJ50" s="15"/>
      <c r="FK50" s="15"/>
    </row>
    <row r="52" spans="1:167" s="16" customFormat="1" ht="15.75" x14ac:dyDescent="0.25">
      <c r="A52" s="15"/>
      <c r="B52" s="15"/>
      <c r="C52" s="15"/>
      <c r="D52" s="29"/>
      <c r="E52" s="30"/>
      <c r="F52" s="31"/>
      <c r="G52" s="18"/>
      <c r="H52" s="18"/>
      <c r="I52" s="18"/>
      <c r="J52" s="18"/>
      <c r="K52" s="18"/>
      <c r="L52" s="18"/>
      <c r="M52" s="18"/>
      <c r="N52" s="18"/>
      <c r="FI52" s="15"/>
      <c r="FJ52" s="15"/>
      <c r="FK52" s="15"/>
    </row>
  </sheetData>
  <autoFilter ref="A2:N4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5">
    <mergeCell ref="A2:N2"/>
    <mergeCell ref="A3:A4"/>
    <mergeCell ref="B3:B4"/>
    <mergeCell ref="C3:C4"/>
    <mergeCell ref="D3:H3"/>
    <mergeCell ref="I3:M3"/>
    <mergeCell ref="N3:N4"/>
    <mergeCell ref="C35:C37"/>
    <mergeCell ref="C38:C40"/>
    <mergeCell ref="C41:C45"/>
    <mergeCell ref="C6:C11"/>
    <mergeCell ref="C12:C15"/>
    <mergeCell ref="C16:C20"/>
    <mergeCell ref="C21:C24"/>
    <mergeCell ref="C26:C34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01.01.2024(2)</vt:lpstr>
      <vt:lpstr>'на 01.01.2024(2)'!Заголовки_для_печати</vt:lpstr>
      <vt:lpstr>'на 01.01.2024(2)'!Область_печати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2024-03-20T11:56:34Z</dcterms:modified>
</cp:coreProperties>
</file>