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езерв\Desktop\документы в работе\Документы в работе\МУНИЦИПАЛЬНЫЕ ПРОГРАММЫ\Обеспечение комфортной среды\00 от 00.04.2020\"/>
    </mc:Choice>
  </mc:AlternateContent>
  <bookViews>
    <workbookView xWindow="0" yWindow="0" windowWidth="19200" windowHeight="11595"/>
  </bookViews>
  <sheets>
    <sheet name="Лист1" sheetId="1" r:id="rId1"/>
  </sheets>
  <definedNames>
    <definedName name="_xlnm.Print_Titles" localSheetId="0">Лист1!$11:$12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1" l="1"/>
  <c r="J33" i="1"/>
  <c r="I33" i="1"/>
  <c r="H33" i="1"/>
  <c r="G33" i="1"/>
  <c r="K30" i="1" l="1"/>
  <c r="J30" i="1"/>
  <c r="I30" i="1"/>
  <c r="H30" i="1"/>
  <c r="G30" i="1"/>
  <c r="F30" i="1" l="1"/>
  <c r="F27" i="1"/>
  <c r="F24" i="1"/>
  <c r="F23" i="1" l="1"/>
  <c r="E23" i="1" l="1"/>
  <c r="E18" i="1"/>
  <c r="G16" i="1"/>
  <c r="H16" i="1"/>
  <c r="I16" i="1"/>
  <c r="J16" i="1"/>
  <c r="K16" i="1"/>
  <c r="G34" i="1"/>
  <c r="H34" i="1"/>
  <c r="H17" i="1" s="1"/>
  <c r="I34" i="1"/>
  <c r="I17" i="1" s="1"/>
  <c r="J34" i="1"/>
  <c r="K34" i="1"/>
  <c r="K17" i="1" s="1"/>
  <c r="F33" i="1"/>
  <c r="E26" i="1"/>
  <c r="E25" i="1"/>
  <c r="E24" i="1"/>
  <c r="E27" i="1"/>
  <c r="F28" i="1"/>
  <c r="G28" i="1"/>
  <c r="H28" i="1"/>
  <c r="I28" i="1"/>
  <c r="J28" i="1"/>
  <c r="K28" i="1"/>
  <c r="E29" i="1"/>
  <c r="E30" i="1"/>
  <c r="E34" i="1" s="1"/>
  <c r="F34" i="1"/>
  <c r="F17" i="1" s="1"/>
  <c r="J17" i="1"/>
  <c r="F16" i="1" l="1"/>
  <c r="J31" i="1"/>
  <c r="J15" i="1" s="1"/>
  <c r="E17" i="1"/>
  <c r="E33" i="1"/>
  <c r="E16" i="1" s="1"/>
  <c r="F31" i="1"/>
  <c r="G31" i="1"/>
  <c r="G15" i="1" s="1"/>
  <c r="I31" i="1"/>
  <c r="I15" i="1" s="1"/>
  <c r="H31" i="1"/>
  <c r="H15" i="1" s="1"/>
  <c r="K31" i="1"/>
  <c r="K15" i="1" s="1"/>
  <c r="G17" i="1"/>
  <c r="E28" i="1"/>
  <c r="F15" i="1" l="1"/>
  <c r="E31" i="1"/>
  <c r="E15" i="1" s="1"/>
</calcChain>
</file>

<file path=xl/sharedStrings.xml><?xml version="1.0" encoding="utf-8"?>
<sst xmlns="http://schemas.openxmlformats.org/spreadsheetml/2006/main" count="95" uniqueCount="66">
  <si>
    <t>№ п/п</t>
  </si>
  <si>
    <t>Цель, задачи, программные мероприятия</t>
  </si>
  <si>
    <t xml:space="preserve">Срок выполнения </t>
  </si>
  <si>
    <t>Объемы финансирования, (тыс. руб.)</t>
  </si>
  <si>
    <t>Показатели (индикаторы) результативности выполнения программных мероприятий</t>
  </si>
  <si>
    <t>Исполнители программных мероприятий</t>
  </si>
  <si>
    <t>всего</t>
  </si>
  <si>
    <t>Наименование</t>
  </si>
  <si>
    <t>1.</t>
  </si>
  <si>
    <t>Всего:</t>
  </si>
  <si>
    <t>в т.ч.</t>
  </si>
  <si>
    <t>МБ</t>
  </si>
  <si>
    <t>ОБ</t>
  </si>
  <si>
    <t>МБУ УМС СЗ ЗАТО Видяево</t>
  </si>
  <si>
    <t>Всего по подпрограмме</t>
  </si>
  <si>
    <t>Всего:                  в т.ч.</t>
  </si>
  <si>
    <t>Источники</t>
  </si>
  <si>
    <t>2019 год</t>
  </si>
  <si>
    <t>2020 год</t>
  </si>
  <si>
    <t>ПЕРЕЧЕНЬ ОСНОВНЫХ МЕРОПРИЯТИЙ ПОДПРОГРАММЫ</t>
  </si>
  <si>
    <t xml:space="preserve">к  подпрограмме «Капитальный и текущий ремонт </t>
  </si>
  <si>
    <t>объектов муниципальной собственности ЗАТО Видяево"</t>
  </si>
  <si>
    <t>Приложение № 1                                                                                                                                                                                                        к изменениям в муниципальную программу «Обеспечение комфортной 
среды проживания населения муниципального образования ЗАТО Видяево»</t>
  </si>
  <si>
    <t>2021 год</t>
  </si>
  <si>
    <t>2022 год</t>
  </si>
  <si>
    <t>2023 год</t>
  </si>
  <si>
    <t>2024 год</t>
  </si>
  <si>
    <t>2019-2024</t>
  </si>
  <si>
    <t>«Благоустройство территории ЗАТО Видяево»</t>
  </si>
  <si>
    <t>Задача 1: обеспечение чистоты и порядка, создание комфортных условий для проживания населения на территории поселка</t>
  </si>
  <si>
    <t>Основное мероприятие 1: обеспечение улучшения комфортности и безопасности благоустройства территории ЗАТО Видяево в целях повышения уровня жизни населения</t>
  </si>
  <si>
    <t>Содержание непридомовых территорий и детских площадок</t>
  </si>
  <si>
    <t xml:space="preserve">Обеспечение соответствия требованиям ГОСТ следующих объектов:                   </t>
  </si>
  <si>
    <t>мостов уборочной площадью, кв.м.,</t>
  </si>
  <si>
    <t>лестниц уборочной площадью, кв.м.,</t>
  </si>
  <si>
    <t>тротуаров уборочной площадью, кв.м.,</t>
  </si>
  <si>
    <t>Капитальный ремонт детских площадок</t>
  </si>
  <si>
    <t>Выполнение капитального ремонта детских площадок, ед.</t>
  </si>
  <si>
    <t>Выполнение работ по организации освещения улиц и дворовых территорий ЗАТО Видяево, включая техническое обслуживание сетей уличного освещения, трансформаторных подстанций и оплату потребляемой электроэнергии на освещение улиц и дворовых территории</t>
  </si>
  <si>
    <t>Годовой объем потребляемой электроэнергии на освещение улиц, дворовых территорий, кВтч</t>
  </si>
  <si>
    <t>Выполнение проектно- изыскательских работ по строительству линий уличного освещения, выполнение ремонта сетей уличного освещения</t>
  </si>
  <si>
    <t>Наличие ПИР, да-1/  нет-0</t>
  </si>
  <si>
    <t>Выполнение работ по формированию газонов и клумб в летний период</t>
  </si>
  <si>
    <t>Повышение уровня благоустроенности муниципального образования (обеспеченности поселка зелёными насаждениями), да-1/ нет-0</t>
  </si>
  <si>
    <t>Подготовка поселка к проведению культурно-массовых мероприятий</t>
  </si>
  <si>
    <t>Обеспечение условий для комфортного проживания и отдыха граждан, да-1/нет-0</t>
  </si>
  <si>
    <t>Выполнение работ по регулированию численности безнадзорных животных</t>
  </si>
  <si>
    <t>Уменьшение числен-ности безнадзорных живот-ных, да-1/ нет-0</t>
  </si>
  <si>
    <t>ООПР</t>
  </si>
  <si>
    <r>
      <rPr>
        <sz val="10"/>
        <rFont val="Times New Roman"/>
        <family val="1"/>
        <charset val="204"/>
      </rPr>
      <t>Цель: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улучшение благоустроенности территории муниципального образования</t>
    </r>
  </si>
  <si>
    <t>детских площадок в том числе зона отдыха "Барбекю" ед.,  площадью, кв.м.</t>
  </si>
  <si>
    <t>1.1.1</t>
  </si>
  <si>
    <t>1.1.2</t>
  </si>
  <si>
    <t>1.1.3.</t>
  </si>
  <si>
    <t>1.1.4.</t>
  </si>
  <si>
    <t>2019-2025</t>
  </si>
  <si>
    <t>2019-2026</t>
  </si>
  <si>
    <t>1.1.5.</t>
  </si>
  <si>
    <t>1.1.6.</t>
  </si>
  <si>
    <t>1.1.7.</t>
  </si>
  <si>
    <t>к изменениям в муниципальную программу "Обеспечение комфортной среды проживания населения муниципального образования ЗАТО Видяево"</t>
  </si>
  <si>
    <t>Приложение № 2</t>
  </si>
  <si>
    <t xml:space="preserve">                                    8        2293,8</t>
  </si>
  <si>
    <t xml:space="preserve">                                    8              2293,8</t>
  </si>
  <si>
    <t xml:space="preserve">                                    8                2293,8</t>
  </si>
  <si>
    <t xml:space="preserve">                                    8               2293,8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</si>
</sst>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Fill="1"/>
    <xf numFmtId="0" fontId="3" fillId="0" borderId="0" xfId="0" applyFont="1" applyFill="1" applyAlignment="1">
      <alignment horizontal="right"/>
    </xf>
    <xf numFmtId="0" fontId="3" fillId="0" borderId="0" xfId="0" applyFont="1" applyFill="1"/>
    <xf numFmtId="0" fontId="4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vertical="center" wrapText="1"/>
    </xf>
    <xf numFmtId="4" fontId="1" fillId="0" borderId="0" xfId="0" applyNumberFormat="1" applyFont="1" applyFill="1"/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vertical="center" wrapText="1"/>
    </xf>
    <xf numFmtId="4" fontId="4" fillId="0" borderId="2" xfId="0" applyNumberFormat="1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4" fillId="0" borderId="2" xfId="0" applyFont="1" applyFill="1" applyBorder="1" applyAlignment="1">
      <alignment vertical="center" wrapText="1"/>
    </xf>
    <xf numFmtId="4" fontId="4" fillId="0" borderId="2" xfId="0" applyNumberFormat="1" applyFont="1" applyFill="1" applyBorder="1" applyAlignment="1">
      <alignment vertical="center" wrapText="1"/>
    </xf>
    <xf numFmtId="49" fontId="4" fillId="0" borderId="2" xfId="0" applyNumberFormat="1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4" fontId="4" fillId="2" borderId="2" xfId="0" applyNumberFormat="1" applyFont="1" applyFill="1" applyBorder="1" applyAlignment="1">
      <alignment horizontal="right" vertical="center" wrapText="1"/>
    </xf>
    <xf numFmtId="4" fontId="4" fillId="2" borderId="2" xfId="0" applyNumberFormat="1" applyFont="1" applyFill="1" applyBorder="1" applyAlignment="1">
      <alignment vertical="center" wrapText="1"/>
    </xf>
    <xf numFmtId="0" fontId="1" fillId="2" borderId="0" xfId="0" applyFont="1" applyFill="1"/>
    <xf numFmtId="4" fontId="1" fillId="2" borderId="0" xfId="0" applyNumberFormat="1" applyFont="1" applyFill="1"/>
    <xf numFmtId="0" fontId="8" fillId="2" borderId="0" xfId="0" applyFont="1" applyFill="1" applyAlignment="1">
      <alignment horizontal="justify" vertical="center"/>
    </xf>
    <xf numFmtId="0" fontId="8" fillId="2" borderId="0" xfId="0" applyFont="1" applyFill="1"/>
    <xf numFmtId="164" fontId="4" fillId="0" borderId="1" xfId="0" applyNumberFormat="1" applyFont="1" applyFill="1" applyBorder="1" applyAlignment="1">
      <alignment horizontal="right" wrapText="1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4" fontId="4" fillId="2" borderId="2" xfId="0" applyNumberFormat="1" applyFont="1" applyFill="1" applyBorder="1" applyAlignment="1">
      <alignment vertical="center" wrapText="1"/>
    </xf>
    <xf numFmtId="4" fontId="4" fillId="2" borderId="3" xfId="0" applyNumberFormat="1" applyFont="1" applyFill="1" applyBorder="1" applyAlignment="1">
      <alignment vertical="center" wrapText="1"/>
    </xf>
    <xf numFmtId="4" fontId="4" fillId="2" borderId="4" xfId="0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vertical="center" wrapText="1"/>
    </xf>
    <xf numFmtId="49" fontId="4" fillId="0" borderId="3" xfId="0" applyNumberFormat="1" applyFont="1" applyFill="1" applyBorder="1" applyAlignment="1">
      <alignment vertical="center" wrapText="1"/>
    </xf>
    <xf numFmtId="49" fontId="4" fillId="0" borderId="4" xfId="0" applyNumberFormat="1" applyFont="1" applyFill="1" applyBorder="1" applyAlignment="1">
      <alignment vertical="center" wrapText="1"/>
    </xf>
    <xf numFmtId="4" fontId="4" fillId="0" borderId="2" xfId="0" applyNumberFormat="1" applyFont="1" applyFill="1" applyBorder="1" applyAlignment="1">
      <alignment vertical="center" wrapText="1"/>
    </xf>
    <xf numFmtId="4" fontId="4" fillId="0" borderId="3" xfId="0" applyNumberFormat="1" applyFont="1" applyFill="1" applyBorder="1" applyAlignment="1">
      <alignment vertical="center" wrapText="1"/>
    </xf>
    <xf numFmtId="4" fontId="4" fillId="0" borderId="4" xfId="0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top" wrapText="1"/>
    </xf>
    <xf numFmtId="0" fontId="7" fillId="0" borderId="4" xfId="0" applyFont="1" applyFill="1" applyBorder="1" applyAlignment="1">
      <alignment vertical="top" wrapText="1"/>
    </xf>
    <xf numFmtId="0" fontId="2" fillId="0" borderId="0" xfId="0" applyFont="1" applyFill="1" applyAlignment="1">
      <alignment horizontal="right" wrapText="1"/>
    </xf>
    <xf numFmtId="0" fontId="2" fillId="0" borderId="0" xfId="0" applyFont="1" applyFill="1" applyAlignment="1">
      <alignment horizontal="right"/>
    </xf>
    <xf numFmtId="0" fontId="9" fillId="0" borderId="0" xfId="0" applyFont="1" applyFill="1" applyAlignment="1">
      <alignment horizontal="right" wrapText="1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tabSelected="1" topLeftCell="A15" zoomScale="90" zoomScaleNormal="90" workbookViewId="0">
      <pane ySplit="2130" topLeftCell="A31" activePane="bottomLeft"/>
      <selection activeCell="B15" sqref="B15:B17"/>
      <selection pane="bottomLeft" activeCell="I26" sqref="I26"/>
    </sheetView>
  </sheetViews>
  <sheetFormatPr defaultColWidth="9.140625" defaultRowHeight="15" x14ac:dyDescent="0.25"/>
  <cols>
    <col min="1" max="1" width="6" style="1" customWidth="1"/>
    <col min="2" max="2" width="15.7109375" style="1" customWidth="1"/>
    <col min="3" max="4" width="9.140625" style="1"/>
    <col min="5" max="11" width="12.85546875" style="1" customWidth="1"/>
    <col min="12" max="12" width="15.5703125" style="1" customWidth="1"/>
    <col min="13" max="13" width="9.140625" style="1"/>
    <col min="14" max="14" width="11" style="1" customWidth="1"/>
    <col min="15" max="15" width="9.85546875" style="1" customWidth="1"/>
    <col min="16" max="18" width="10.5703125" style="1" customWidth="1"/>
    <col min="19" max="19" width="12.28515625" style="1" customWidth="1"/>
    <col min="20" max="16384" width="9.140625" style="1"/>
  </cols>
  <sheetData>
    <row r="1" spans="1:19" ht="0.75" customHeight="1" x14ac:dyDescent="0.25">
      <c r="L1" s="62" t="s">
        <v>22</v>
      </c>
      <c r="M1" s="63"/>
      <c r="N1" s="63"/>
      <c r="O1" s="63"/>
      <c r="P1" s="63"/>
      <c r="Q1" s="63"/>
      <c r="R1" s="63"/>
      <c r="S1" s="63"/>
    </row>
    <row r="2" spans="1:19" ht="46.5" hidden="1" customHeight="1" x14ac:dyDescent="0.3">
      <c r="L2" s="63"/>
      <c r="M2" s="63"/>
      <c r="N2" s="63"/>
      <c r="O2" s="63"/>
      <c r="P2" s="63"/>
      <c r="Q2" s="63"/>
      <c r="R2" s="63"/>
      <c r="S2" s="63"/>
    </row>
    <row r="3" spans="1:19" ht="18.75" x14ac:dyDescent="0.3">
      <c r="L3" s="2"/>
      <c r="M3" s="2"/>
      <c r="N3" s="2"/>
      <c r="O3" s="2"/>
      <c r="P3" s="63" t="s">
        <v>61</v>
      </c>
      <c r="Q3" s="63"/>
      <c r="R3" s="63"/>
      <c r="S3" s="63"/>
    </row>
    <row r="4" spans="1:19" ht="18" hidden="1" x14ac:dyDescent="0.35">
      <c r="K4" s="65" t="s">
        <v>20</v>
      </c>
      <c r="L4" s="65"/>
      <c r="M4" s="65"/>
      <c r="N4" s="65"/>
      <c r="O4" s="65"/>
      <c r="P4" s="65"/>
      <c r="Q4" s="65"/>
      <c r="R4" s="65"/>
      <c r="S4" s="65"/>
    </row>
    <row r="5" spans="1:19" ht="18.75" hidden="1" customHeight="1" x14ac:dyDescent="0.35">
      <c r="I5" s="65" t="s">
        <v>21</v>
      </c>
      <c r="J5" s="67"/>
      <c r="K5" s="67"/>
      <c r="L5" s="67"/>
      <c r="M5" s="67"/>
      <c r="N5" s="67"/>
      <c r="O5" s="67"/>
      <c r="P5" s="67"/>
      <c r="Q5" s="67"/>
      <c r="R5" s="67"/>
      <c r="S5" s="67"/>
    </row>
    <row r="6" spans="1:19" ht="38.25" customHeight="1" x14ac:dyDescent="0.3">
      <c r="I6" s="13"/>
      <c r="J6" s="14"/>
      <c r="K6" s="14"/>
      <c r="L6" s="64" t="s">
        <v>60</v>
      </c>
      <c r="M6" s="64"/>
      <c r="N6" s="64"/>
      <c r="O6" s="64"/>
      <c r="P6" s="64"/>
      <c r="Q6" s="64"/>
      <c r="R6" s="64"/>
      <c r="S6" s="64"/>
    </row>
    <row r="8" spans="1:19" ht="18.75" x14ac:dyDescent="0.3">
      <c r="A8" s="66" t="s">
        <v>19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</row>
    <row r="9" spans="1:19" ht="18.75" x14ac:dyDescent="0.3">
      <c r="A9" s="66" t="s">
        <v>28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</row>
    <row r="10" spans="1:19" ht="18" customHeight="1" x14ac:dyDescent="0.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 ht="25.5" customHeight="1" x14ac:dyDescent="0.25">
      <c r="A11" s="26" t="s">
        <v>0</v>
      </c>
      <c r="B11" s="32" t="s">
        <v>1</v>
      </c>
      <c r="C11" s="32" t="s">
        <v>2</v>
      </c>
      <c r="D11" s="32" t="s">
        <v>16</v>
      </c>
      <c r="E11" s="41" t="s">
        <v>3</v>
      </c>
      <c r="F11" s="42"/>
      <c r="G11" s="42"/>
      <c r="H11" s="42"/>
      <c r="I11" s="42"/>
      <c r="J11" s="42"/>
      <c r="K11" s="43"/>
      <c r="L11" s="41" t="s">
        <v>4</v>
      </c>
      <c r="M11" s="42"/>
      <c r="N11" s="42"/>
      <c r="O11" s="42"/>
      <c r="P11" s="42"/>
      <c r="Q11" s="42"/>
      <c r="R11" s="43"/>
      <c r="S11" s="32" t="s">
        <v>5</v>
      </c>
    </row>
    <row r="12" spans="1:19" ht="38.25" customHeight="1" x14ac:dyDescent="0.25">
      <c r="A12" s="28"/>
      <c r="B12" s="34"/>
      <c r="C12" s="34"/>
      <c r="D12" s="34"/>
      <c r="E12" s="9" t="s">
        <v>6</v>
      </c>
      <c r="F12" s="9" t="s">
        <v>17</v>
      </c>
      <c r="G12" s="9" t="s">
        <v>18</v>
      </c>
      <c r="H12" s="9" t="s">
        <v>23</v>
      </c>
      <c r="I12" s="9" t="s">
        <v>24</v>
      </c>
      <c r="J12" s="9" t="s">
        <v>25</v>
      </c>
      <c r="K12" s="9" t="s">
        <v>26</v>
      </c>
      <c r="L12" s="9" t="s">
        <v>7</v>
      </c>
      <c r="M12" s="9" t="s">
        <v>17</v>
      </c>
      <c r="N12" s="9" t="s">
        <v>18</v>
      </c>
      <c r="O12" s="9" t="s">
        <v>23</v>
      </c>
      <c r="P12" s="9" t="s">
        <v>24</v>
      </c>
      <c r="Q12" s="9" t="s">
        <v>25</v>
      </c>
      <c r="R12" s="9" t="s">
        <v>26</v>
      </c>
      <c r="S12" s="34"/>
    </row>
    <row r="13" spans="1:19" ht="15" customHeight="1" x14ac:dyDescent="0.25">
      <c r="A13" s="7"/>
      <c r="B13" s="35" t="s">
        <v>49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7"/>
    </row>
    <row r="14" spans="1:19" ht="26.25" customHeight="1" x14ac:dyDescent="0.25">
      <c r="A14" s="7"/>
      <c r="B14" s="38" t="s">
        <v>29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40"/>
    </row>
    <row r="15" spans="1:19" ht="57" customHeight="1" x14ac:dyDescent="0.25">
      <c r="A15" s="26" t="s">
        <v>8</v>
      </c>
      <c r="B15" s="26" t="s">
        <v>30</v>
      </c>
      <c r="C15" s="26" t="s">
        <v>27</v>
      </c>
      <c r="D15" s="7" t="s">
        <v>15</v>
      </c>
      <c r="E15" s="10">
        <f t="shared" ref="E15:K15" si="0">E31</f>
        <v>36856.578999999998</v>
      </c>
      <c r="F15" s="10">
        <f t="shared" si="0"/>
        <v>5949.5590000000002</v>
      </c>
      <c r="G15" s="10">
        <f t="shared" si="0"/>
        <v>6130.44</v>
      </c>
      <c r="H15" s="10">
        <f t="shared" si="0"/>
        <v>6193.56</v>
      </c>
      <c r="I15" s="10">
        <f t="shared" si="0"/>
        <v>6194.34</v>
      </c>
      <c r="J15" s="10">
        <f t="shared" si="0"/>
        <v>6194.34</v>
      </c>
      <c r="K15" s="10">
        <f t="shared" si="0"/>
        <v>6194.34</v>
      </c>
      <c r="L15" s="32"/>
      <c r="M15" s="32"/>
      <c r="N15" s="32"/>
      <c r="O15" s="32"/>
      <c r="P15" s="32"/>
      <c r="Q15" s="32"/>
      <c r="R15" s="32"/>
      <c r="S15" s="26"/>
    </row>
    <row r="16" spans="1:19" ht="58.5" customHeight="1" x14ac:dyDescent="0.25">
      <c r="A16" s="27"/>
      <c r="B16" s="27"/>
      <c r="C16" s="27"/>
      <c r="D16" s="7" t="s">
        <v>11</v>
      </c>
      <c r="E16" s="10">
        <f>E33</f>
        <v>35711.99</v>
      </c>
      <c r="F16" s="10">
        <f t="shared" ref="F16:H16" si="1">F33</f>
        <v>5774.49</v>
      </c>
      <c r="G16" s="10">
        <f t="shared" si="1"/>
        <v>5937.5</v>
      </c>
      <c r="H16" s="10">
        <f t="shared" si="1"/>
        <v>6000</v>
      </c>
      <c r="I16" s="10">
        <f t="shared" ref="I16:K17" si="2">I33</f>
        <v>6000</v>
      </c>
      <c r="J16" s="10">
        <f t="shared" si="2"/>
        <v>6000</v>
      </c>
      <c r="K16" s="10">
        <f t="shared" si="2"/>
        <v>6000</v>
      </c>
      <c r="L16" s="33"/>
      <c r="M16" s="33"/>
      <c r="N16" s="33"/>
      <c r="O16" s="33"/>
      <c r="P16" s="33"/>
      <c r="Q16" s="33"/>
      <c r="R16" s="33"/>
      <c r="S16" s="27"/>
    </row>
    <row r="17" spans="1:19" ht="57" customHeight="1" x14ac:dyDescent="0.25">
      <c r="A17" s="28"/>
      <c r="B17" s="28"/>
      <c r="C17" s="28"/>
      <c r="D17" s="7" t="s">
        <v>12</v>
      </c>
      <c r="E17" s="18">
        <f>E34</f>
        <v>1144.5889999999999</v>
      </c>
      <c r="F17" s="10">
        <f t="shared" ref="F17:H17" si="3">F34</f>
        <v>175.06899999999999</v>
      </c>
      <c r="G17" s="10">
        <f t="shared" si="3"/>
        <v>192.94</v>
      </c>
      <c r="H17" s="10">
        <f t="shared" si="3"/>
        <v>193.56</v>
      </c>
      <c r="I17" s="10">
        <f t="shared" si="2"/>
        <v>194.34</v>
      </c>
      <c r="J17" s="10">
        <f t="shared" si="2"/>
        <v>194.34</v>
      </c>
      <c r="K17" s="10">
        <f t="shared" si="2"/>
        <v>194.34</v>
      </c>
      <c r="L17" s="34"/>
      <c r="M17" s="34"/>
      <c r="N17" s="34"/>
      <c r="O17" s="34"/>
      <c r="P17" s="34"/>
      <c r="Q17" s="34"/>
      <c r="R17" s="34"/>
      <c r="S17" s="28"/>
    </row>
    <row r="18" spans="1:19" ht="76.5" customHeight="1" x14ac:dyDescent="0.25">
      <c r="A18" s="44" t="s">
        <v>51</v>
      </c>
      <c r="B18" s="26" t="s">
        <v>31</v>
      </c>
      <c r="C18" s="26" t="s">
        <v>27</v>
      </c>
      <c r="D18" s="26" t="s">
        <v>11</v>
      </c>
      <c r="E18" s="47">
        <f>SUM(F18:K22)</f>
        <v>17284.8</v>
      </c>
      <c r="F18" s="47">
        <v>2784.8</v>
      </c>
      <c r="G18" s="29">
        <v>2900</v>
      </c>
      <c r="H18" s="29">
        <v>2900</v>
      </c>
      <c r="I18" s="29">
        <v>2900</v>
      </c>
      <c r="J18" s="29">
        <v>2900</v>
      </c>
      <c r="K18" s="29">
        <v>2900</v>
      </c>
      <c r="L18" s="7" t="s">
        <v>32</v>
      </c>
      <c r="M18" s="4"/>
      <c r="N18" s="4"/>
      <c r="O18" s="7"/>
      <c r="P18" s="7"/>
      <c r="Q18" s="7"/>
      <c r="R18" s="7"/>
      <c r="S18" s="26" t="s">
        <v>13</v>
      </c>
    </row>
    <row r="19" spans="1:19" ht="48" customHeight="1" x14ac:dyDescent="0.25">
      <c r="A19" s="45"/>
      <c r="B19" s="27"/>
      <c r="C19" s="27"/>
      <c r="D19" s="27"/>
      <c r="E19" s="48"/>
      <c r="F19" s="48"/>
      <c r="G19" s="30"/>
      <c r="H19" s="30"/>
      <c r="I19" s="30"/>
      <c r="J19" s="30"/>
      <c r="K19" s="30"/>
      <c r="L19" s="7" t="s">
        <v>33</v>
      </c>
      <c r="M19" s="7">
        <v>121.5</v>
      </c>
      <c r="N19" s="7">
        <v>121.5</v>
      </c>
      <c r="O19" s="7">
        <v>121.5</v>
      </c>
      <c r="P19" s="7">
        <v>121.5</v>
      </c>
      <c r="Q19" s="7">
        <v>121.5</v>
      </c>
      <c r="R19" s="7">
        <v>121.5</v>
      </c>
      <c r="S19" s="27"/>
    </row>
    <row r="20" spans="1:19" ht="52.5" customHeight="1" x14ac:dyDescent="0.25">
      <c r="A20" s="45"/>
      <c r="B20" s="27"/>
      <c r="C20" s="27"/>
      <c r="D20" s="27"/>
      <c r="E20" s="48"/>
      <c r="F20" s="48"/>
      <c r="G20" s="30"/>
      <c r="H20" s="30"/>
      <c r="I20" s="30"/>
      <c r="J20" s="30"/>
      <c r="K20" s="30"/>
      <c r="L20" s="7" t="s">
        <v>34</v>
      </c>
      <c r="M20" s="7">
        <v>827.6</v>
      </c>
      <c r="N20" s="7">
        <v>827.6</v>
      </c>
      <c r="O20" s="7">
        <v>827.6</v>
      </c>
      <c r="P20" s="7">
        <v>987.9</v>
      </c>
      <c r="Q20" s="7">
        <v>987.9</v>
      </c>
      <c r="R20" s="7">
        <v>987.9</v>
      </c>
      <c r="S20" s="27"/>
    </row>
    <row r="21" spans="1:19" ht="52.5" customHeight="1" x14ac:dyDescent="0.25">
      <c r="A21" s="45"/>
      <c r="B21" s="27"/>
      <c r="C21" s="27"/>
      <c r="D21" s="27"/>
      <c r="E21" s="48"/>
      <c r="F21" s="48"/>
      <c r="G21" s="30"/>
      <c r="H21" s="30"/>
      <c r="I21" s="30"/>
      <c r="J21" s="30"/>
      <c r="K21" s="30"/>
      <c r="L21" s="7" t="s">
        <v>35</v>
      </c>
      <c r="M21" s="7">
        <v>201.1</v>
      </c>
      <c r="N21" s="7">
        <v>201.1</v>
      </c>
      <c r="O21" s="7">
        <v>201.1</v>
      </c>
      <c r="P21" s="7">
        <v>201.1</v>
      </c>
      <c r="Q21" s="7">
        <v>201.1</v>
      </c>
      <c r="R21" s="7">
        <v>201.1</v>
      </c>
      <c r="S21" s="27"/>
    </row>
    <row r="22" spans="1:19" ht="89.25" customHeight="1" x14ac:dyDescent="0.25">
      <c r="A22" s="46"/>
      <c r="B22" s="28"/>
      <c r="C22" s="28"/>
      <c r="D22" s="28"/>
      <c r="E22" s="49"/>
      <c r="F22" s="49"/>
      <c r="G22" s="31"/>
      <c r="H22" s="31"/>
      <c r="I22" s="31"/>
      <c r="J22" s="31"/>
      <c r="K22" s="31"/>
      <c r="L22" s="7" t="s">
        <v>50</v>
      </c>
      <c r="M22" s="25" t="s">
        <v>62</v>
      </c>
      <c r="N22" s="25" t="s">
        <v>62</v>
      </c>
      <c r="O22" s="25" t="s">
        <v>63</v>
      </c>
      <c r="P22" s="25" t="s">
        <v>64</v>
      </c>
      <c r="Q22" s="25" t="s">
        <v>63</v>
      </c>
      <c r="R22" s="25" t="s">
        <v>65</v>
      </c>
      <c r="S22" s="28"/>
    </row>
    <row r="23" spans="1:19" ht="51" x14ac:dyDescent="0.25">
      <c r="A23" s="17" t="s">
        <v>52</v>
      </c>
      <c r="B23" s="12" t="s">
        <v>36</v>
      </c>
      <c r="C23" s="15" t="s">
        <v>27</v>
      </c>
      <c r="D23" s="15" t="s">
        <v>11</v>
      </c>
      <c r="E23" s="16">
        <f t="shared" ref="E23:E30" si="4">SUM(F23:K23)</f>
        <v>1649.6</v>
      </c>
      <c r="F23" s="16">
        <f>200-50.4</f>
        <v>149.6</v>
      </c>
      <c r="G23" s="20">
        <v>300</v>
      </c>
      <c r="H23" s="20">
        <v>300</v>
      </c>
      <c r="I23" s="20">
        <v>300</v>
      </c>
      <c r="J23" s="20">
        <v>300</v>
      </c>
      <c r="K23" s="20">
        <v>300</v>
      </c>
      <c r="L23" s="7" t="s">
        <v>37</v>
      </c>
      <c r="M23" s="7">
        <v>3</v>
      </c>
      <c r="N23" s="7">
        <v>3</v>
      </c>
      <c r="O23" s="7">
        <v>3</v>
      </c>
      <c r="P23" s="7">
        <v>3</v>
      </c>
      <c r="Q23" s="7">
        <v>3</v>
      </c>
      <c r="R23" s="7">
        <v>3</v>
      </c>
      <c r="S23" s="15" t="s">
        <v>13</v>
      </c>
    </row>
    <row r="24" spans="1:19" ht="269.25" customHeight="1" x14ac:dyDescent="0.25">
      <c r="A24" s="15" t="s">
        <v>53</v>
      </c>
      <c r="B24" s="15" t="s">
        <v>38</v>
      </c>
      <c r="C24" s="15" t="s">
        <v>27</v>
      </c>
      <c r="D24" s="15" t="s">
        <v>11</v>
      </c>
      <c r="E24" s="11">
        <f t="shared" si="4"/>
        <v>13913.09</v>
      </c>
      <c r="F24" s="11">
        <f>1603.2+559.89</f>
        <v>2163.09</v>
      </c>
      <c r="G24" s="19">
        <v>2350</v>
      </c>
      <c r="H24" s="19">
        <v>2350</v>
      </c>
      <c r="I24" s="19">
        <v>2350</v>
      </c>
      <c r="J24" s="19">
        <v>2350</v>
      </c>
      <c r="K24" s="19">
        <v>2350</v>
      </c>
      <c r="L24" s="7" t="s">
        <v>39</v>
      </c>
      <c r="M24" s="7">
        <v>308.8</v>
      </c>
      <c r="N24" s="7">
        <v>308.8</v>
      </c>
      <c r="O24" s="7">
        <v>308.8</v>
      </c>
      <c r="P24" s="7">
        <v>308.8</v>
      </c>
      <c r="Q24" s="7">
        <v>308.8</v>
      </c>
      <c r="R24" s="7">
        <v>308.8</v>
      </c>
      <c r="S24" s="15" t="s">
        <v>13</v>
      </c>
    </row>
    <row r="25" spans="1:19" ht="146.25" customHeight="1" x14ac:dyDescent="0.25">
      <c r="A25" s="15" t="s">
        <v>54</v>
      </c>
      <c r="B25" s="15" t="s">
        <v>40</v>
      </c>
      <c r="C25" s="15" t="s">
        <v>55</v>
      </c>
      <c r="D25" s="15" t="s">
        <v>11</v>
      </c>
      <c r="E25" s="11">
        <f t="shared" si="4"/>
        <v>0</v>
      </c>
      <c r="F25" s="11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7" t="s">
        <v>41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15" t="s">
        <v>13</v>
      </c>
    </row>
    <row r="26" spans="1:19" ht="146.25" customHeight="1" x14ac:dyDescent="0.25">
      <c r="A26" s="15" t="s">
        <v>57</v>
      </c>
      <c r="B26" s="15" t="s">
        <v>42</v>
      </c>
      <c r="C26" s="15" t="s">
        <v>56</v>
      </c>
      <c r="D26" s="15" t="s">
        <v>11</v>
      </c>
      <c r="E26" s="11">
        <f t="shared" si="4"/>
        <v>567.5</v>
      </c>
      <c r="F26" s="11">
        <v>130</v>
      </c>
      <c r="G26" s="19">
        <v>37.5</v>
      </c>
      <c r="H26" s="19">
        <v>100</v>
      </c>
      <c r="I26" s="19">
        <v>100</v>
      </c>
      <c r="J26" s="19">
        <v>100</v>
      </c>
      <c r="K26" s="19">
        <v>100</v>
      </c>
      <c r="L26" s="7" t="s">
        <v>43</v>
      </c>
      <c r="M26" s="7">
        <v>1</v>
      </c>
      <c r="N26" s="7">
        <v>1</v>
      </c>
      <c r="O26" s="7">
        <v>1</v>
      </c>
      <c r="P26" s="7">
        <v>1</v>
      </c>
      <c r="Q26" s="7">
        <v>1</v>
      </c>
      <c r="R26" s="7">
        <v>1</v>
      </c>
      <c r="S26" s="15" t="s">
        <v>13</v>
      </c>
    </row>
    <row r="27" spans="1:19" ht="82.5" customHeight="1" x14ac:dyDescent="0.25">
      <c r="A27" s="15" t="s">
        <v>58</v>
      </c>
      <c r="B27" s="15" t="s">
        <v>44</v>
      </c>
      <c r="C27" s="15" t="s">
        <v>27</v>
      </c>
      <c r="D27" s="15" t="s">
        <v>11</v>
      </c>
      <c r="E27" s="11">
        <f t="shared" si="4"/>
        <v>1397</v>
      </c>
      <c r="F27" s="11">
        <f>197+200</f>
        <v>397</v>
      </c>
      <c r="G27" s="19">
        <v>200</v>
      </c>
      <c r="H27" s="19">
        <v>200</v>
      </c>
      <c r="I27" s="19">
        <v>200</v>
      </c>
      <c r="J27" s="19">
        <v>200</v>
      </c>
      <c r="K27" s="19">
        <v>200</v>
      </c>
      <c r="L27" s="7" t="s">
        <v>45</v>
      </c>
      <c r="M27" s="7">
        <v>1</v>
      </c>
      <c r="N27" s="7">
        <v>1</v>
      </c>
      <c r="O27" s="7">
        <v>1</v>
      </c>
      <c r="P27" s="7">
        <v>1</v>
      </c>
      <c r="Q27" s="7">
        <v>1</v>
      </c>
      <c r="R27" s="7">
        <v>1</v>
      </c>
      <c r="S27" s="15" t="s">
        <v>13</v>
      </c>
    </row>
    <row r="28" spans="1:19" ht="25.5" x14ac:dyDescent="0.25">
      <c r="A28" s="32" t="s">
        <v>59</v>
      </c>
      <c r="B28" s="53" t="s">
        <v>46</v>
      </c>
      <c r="C28" s="32" t="s">
        <v>27</v>
      </c>
      <c r="D28" s="7" t="s">
        <v>15</v>
      </c>
      <c r="E28" s="10">
        <f t="shared" si="4"/>
        <v>2044.5890000000004</v>
      </c>
      <c r="F28" s="10">
        <f>F29+F30</f>
        <v>325.06899999999996</v>
      </c>
      <c r="G28" s="10">
        <f t="shared" ref="G28:H28" si="5">G29+G30</f>
        <v>342.94</v>
      </c>
      <c r="H28" s="10">
        <f t="shared" si="5"/>
        <v>343.56</v>
      </c>
      <c r="I28" s="10">
        <f>I29+I30</f>
        <v>344.34000000000003</v>
      </c>
      <c r="J28" s="10">
        <f t="shared" ref="J28:K28" si="6">J29+J30</f>
        <v>344.34000000000003</v>
      </c>
      <c r="K28" s="10">
        <f t="shared" si="6"/>
        <v>344.34000000000003</v>
      </c>
      <c r="L28" s="53" t="s">
        <v>47</v>
      </c>
      <c r="M28" s="50">
        <v>1</v>
      </c>
      <c r="N28" s="50">
        <v>1</v>
      </c>
      <c r="O28" s="50">
        <v>1</v>
      </c>
      <c r="P28" s="50">
        <v>1</v>
      </c>
      <c r="Q28" s="50">
        <v>1</v>
      </c>
      <c r="R28" s="50">
        <v>1</v>
      </c>
      <c r="S28" s="53" t="s">
        <v>48</v>
      </c>
    </row>
    <row r="29" spans="1:19" ht="29.25" customHeight="1" x14ac:dyDescent="0.25">
      <c r="A29" s="33"/>
      <c r="B29" s="54"/>
      <c r="C29" s="33"/>
      <c r="D29" s="7" t="s">
        <v>11</v>
      </c>
      <c r="E29" s="10">
        <f t="shared" si="4"/>
        <v>900</v>
      </c>
      <c r="F29" s="10">
        <v>150</v>
      </c>
      <c r="G29" s="10">
        <v>150</v>
      </c>
      <c r="H29" s="10">
        <v>150</v>
      </c>
      <c r="I29" s="10">
        <v>150</v>
      </c>
      <c r="J29" s="10">
        <v>150</v>
      </c>
      <c r="K29" s="10">
        <v>150</v>
      </c>
      <c r="L29" s="54"/>
      <c r="M29" s="51"/>
      <c r="N29" s="51"/>
      <c r="O29" s="51"/>
      <c r="P29" s="51"/>
      <c r="Q29" s="51"/>
      <c r="R29" s="51"/>
      <c r="S29" s="54"/>
    </row>
    <row r="30" spans="1:19" ht="33" customHeight="1" x14ac:dyDescent="0.25">
      <c r="A30" s="34"/>
      <c r="B30" s="55"/>
      <c r="C30" s="34"/>
      <c r="D30" s="7" t="s">
        <v>12</v>
      </c>
      <c r="E30" s="10">
        <f t="shared" si="4"/>
        <v>1144.5889999999999</v>
      </c>
      <c r="F30" s="10">
        <f>156.869+18.2</f>
        <v>175.06899999999999</v>
      </c>
      <c r="G30" s="10">
        <f>192.94</f>
        <v>192.94</v>
      </c>
      <c r="H30" s="10">
        <f>193.56</f>
        <v>193.56</v>
      </c>
      <c r="I30" s="10">
        <f>194.34</f>
        <v>194.34</v>
      </c>
      <c r="J30" s="10">
        <f>194.34</f>
        <v>194.34</v>
      </c>
      <c r="K30" s="10">
        <f>194.34</f>
        <v>194.34</v>
      </c>
      <c r="L30" s="55"/>
      <c r="M30" s="52"/>
      <c r="N30" s="52"/>
      <c r="O30" s="52"/>
      <c r="P30" s="52"/>
      <c r="Q30" s="52"/>
      <c r="R30" s="52"/>
      <c r="S30" s="55"/>
    </row>
    <row r="31" spans="1:19" ht="15" customHeight="1" x14ac:dyDescent="0.25">
      <c r="A31" s="26"/>
      <c r="B31" s="56" t="s">
        <v>14</v>
      </c>
      <c r="C31" s="59"/>
      <c r="D31" s="8" t="s">
        <v>9</v>
      </c>
      <c r="E31" s="5">
        <f>E33+E34</f>
        <v>36856.578999999998</v>
      </c>
      <c r="F31" s="5">
        <f>F33+F34</f>
        <v>5949.5590000000002</v>
      </c>
      <c r="G31" s="5">
        <f t="shared" ref="G31:H31" si="7">G33+G34</f>
        <v>6130.44</v>
      </c>
      <c r="H31" s="5">
        <f t="shared" si="7"/>
        <v>6193.56</v>
      </c>
      <c r="I31" s="5">
        <f>I33+I34</f>
        <v>6194.34</v>
      </c>
      <c r="J31" s="5">
        <f t="shared" ref="J31" si="8">J33+J34</f>
        <v>6194.34</v>
      </c>
      <c r="K31" s="5">
        <f>K33+K34</f>
        <v>6194.34</v>
      </c>
      <c r="L31" s="26"/>
      <c r="M31" s="32"/>
      <c r="N31" s="32"/>
      <c r="O31" s="32"/>
      <c r="P31" s="26"/>
      <c r="Q31" s="32"/>
      <c r="R31" s="32"/>
      <c r="S31" s="26"/>
    </row>
    <row r="32" spans="1:19" x14ac:dyDescent="0.25">
      <c r="A32" s="27"/>
      <c r="B32" s="57"/>
      <c r="C32" s="60"/>
      <c r="D32" s="8" t="s">
        <v>10</v>
      </c>
      <c r="E32" s="8"/>
      <c r="F32" s="8"/>
      <c r="G32" s="8"/>
      <c r="H32" s="8"/>
      <c r="I32" s="8"/>
      <c r="J32" s="8"/>
      <c r="K32" s="8"/>
      <c r="L32" s="27"/>
      <c r="M32" s="33"/>
      <c r="N32" s="33"/>
      <c r="O32" s="33"/>
      <c r="P32" s="27"/>
      <c r="Q32" s="33"/>
      <c r="R32" s="33"/>
      <c r="S32" s="27"/>
    </row>
    <row r="33" spans="1:19" x14ac:dyDescent="0.25">
      <c r="A33" s="27"/>
      <c r="B33" s="57"/>
      <c r="C33" s="60"/>
      <c r="D33" s="8" t="s">
        <v>11</v>
      </c>
      <c r="E33" s="5">
        <f>E29+E27+E24+E23+E18+E26</f>
        <v>35711.99</v>
      </c>
      <c r="F33" s="5">
        <f>F27+F24+F29+F23+F18+F26</f>
        <v>5774.49</v>
      </c>
      <c r="G33" s="5">
        <f>G27+G24+G29+G23+G18+G26+G25</f>
        <v>5937.5</v>
      </c>
      <c r="H33" s="5">
        <f t="shared" ref="H33:K33" si="9">H27+H24+H29+H23+H18+H26+H25</f>
        <v>6000</v>
      </c>
      <c r="I33" s="5">
        <f t="shared" si="9"/>
        <v>6000</v>
      </c>
      <c r="J33" s="5">
        <f t="shared" si="9"/>
        <v>6000</v>
      </c>
      <c r="K33" s="5">
        <f t="shared" si="9"/>
        <v>6000</v>
      </c>
      <c r="L33" s="27"/>
      <c r="M33" s="33"/>
      <c r="N33" s="33"/>
      <c r="O33" s="33"/>
      <c r="P33" s="27"/>
      <c r="Q33" s="33"/>
      <c r="R33" s="33"/>
      <c r="S33" s="27"/>
    </row>
    <row r="34" spans="1:19" x14ac:dyDescent="0.25">
      <c r="A34" s="28"/>
      <c r="B34" s="58"/>
      <c r="C34" s="61"/>
      <c r="D34" s="8" t="s">
        <v>12</v>
      </c>
      <c r="E34" s="5">
        <f>E30</f>
        <v>1144.5889999999999</v>
      </c>
      <c r="F34" s="5">
        <f t="shared" ref="F34" si="10">F30</f>
        <v>175.06899999999999</v>
      </c>
      <c r="G34" s="5">
        <f t="shared" ref="G34:K34" si="11">G30</f>
        <v>192.94</v>
      </c>
      <c r="H34" s="5">
        <f t="shared" si="11"/>
        <v>193.56</v>
      </c>
      <c r="I34" s="5">
        <f t="shared" si="11"/>
        <v>194.34</v>
      </c>
      <c r="J34" s="5">
        <f t="shared" si="11"/>
        <v>194.34</v>
      </c>
      <c r="K34" s="5">
        <f t="shared" si="11"/>
        <v>194.34</v>
      </c>
      <c r="L34" s="28"/>
      <c r="M34" s="34"/>
      <c r="N34" s="34"/>
      <c r="O34" s="34"/>
      <c r="P34" s="28"/>
      <c r="Q34" s="34"/>
      <c r="R34" s="34"/>
      <c r="S34" s="28"/>
    </row>
    <row r="35" spans="1:19" x14ac:dyDescent="0.25">
      <c r="B35" s="21"/>
      <c r="C35" s="21"/>
      <c r="D35" s="21"/>
      <c r="E35" s="21"/>
      <c r="F35" s="21"/>
      <c r="G35" s="21"/>
      <c r="H35" s="21"/>
      <c r="I35" s="21"/>
      <c r="J35" s="21"/>
      <c r="K35" s="21"/>
    </row>
    <row r="36" spans="1:19" ht="14.45" hidden="1" customHeight="1" x14ac:dyDescent="0.25">
      <c r="B36" s="21"/>
      <c r="C36" s="21"/>
      <c r="D36" s="21"/>
      <c r="E36" s="21"/>
      <c r="F36" s="21"/>
      <c r="G36" s="21"/>
      <c r="H36" s="21"/>
      <c r="I36" s="21"/>
      <c r="J36" s="21"/>
      <c r="K36" s="21"/>
    </row>
    <row r="37" spans="1:19" ht="14.45" hidden="1" customHeight="1" x14ac:dyDescent="0.25">
      <c r="B37" s="21"/>
      <c r="C37" s="21"/>
      <c r="D37" s="21"/>
      <c r="E37" s="21"/>
      <c r="F37" s="21"/>
      <c r="G37" s="21"/>
      <c r="H37" s="21"/>
      <c r="I37" s="21"/>
      <c r="J37" s="21"/>
      <c r="K37" s="21"/>
    </row>
    <row r="38" spans="1:19" ht="14.45" hidden="1" customHeight="1" x14ac:dyDescent="0.25">
      <c r="B38" s="21"/>
      <c r="C38" s="21"/>
      <c r="D38" s="21"/>
      <c r="E38" s="21"/>
      <c r="F38" s="21"/>
      <c r="G38" s="21"/>
      <c r="H38" s="21"/>
      <c r="I38" s="21"/>
      <c r="J38" s="21"/>
      <c r="K38" s="21"/>
    </row>
    <row r="39" spans="1:19" ht="14.45" hidden="1" customHeight="1" x14ac:dyDescent="0.25">
      <c r="B39" s="21"/>
      <c r="C39" s="21"/>
      <c r="D39" s="21"/>
      <c r="E39" s="21"/>
      <c r="F39" s="21"/>
      <c r="G39" s="21"/>
      <c r="H39" s="21"/>
      <c r="I39" s="21"/>
      <c r="J39" s="21"/>
      <c r="K39" s="21"/>
    </row>
    <row r="40" spans="1:19" ht="14.45" hidden="1" customHeight="1" x14ac:dyDescent="0.25">
      <c r="B40" s="21"/>
      <c r="C40" s="21"/>
      <c r="D40" s="21"/>
      <c r="E40" s="21"/>
      <c r="F40" s="21"/>
      <c r="G40" s="21"/>
      <c r="H40" s="21"/>
      <c r="I40" s="21"/>
      <c r="J40" s="21"/>
      <c r="K40" s="21"/>
    </row>
    <row r="41" spans="1:19" x14ac:dyDescent="0.25">
      <c r="B41" s="21"/>
      <c r="C41" s="21"/>
      <c r="D41" s="21"/>
      <c r="E41" s="21"/>
      <c r="F41" s="22"/>
      <c r="G41" s="21"/>
      <c r="H41" s="22"/>
      <c r="I41" s="21"/>
      <c r="J41" s="21"/>
      <c r="K41" s="21"/>
    </row>
    <row r="42" spans="1:19" ht="18.75" x14ac:dyDescent="0.25">
      <c r="B42" s="21"/>
      <c r="C42" s="21"/>
      <c r="D42" s="21"/>
      <c r="E42" s="21"/>
      <c r="F42" s="22"/>
      <c r="G42" s="21"/>
      <c r="H42" s="22"/>
      <c r="I42" s="23"/>
      <c r="J42" s="21"/>
      <c r="K42" s="21"/>
    </row>
    <row r="43" spans="1:19" ht="18.75" x14ac:dyDescent="0.3">
      <c r="B43" s="21"/>
      <c r="C43" s="21"/>
      <c r="D43" s="21"/>
      <c r="E43" s="21"/>
      <c r="F43" s="21"/>
      <c r="G43" s="21"/>
      <c r="H43" s="21"/>
      <c r="I43" s="24"/>
      <c r="J43" s="21"/>
      <c r="K43" s="21"/>
    </row>
    <row r="44" spans="1:19" x14ac:dyDescent="0.25">
      <c r="B44" s="21"/>
      <c r="C44" s="21"/>
      <c r="D44" s="21"/>
      <c r="E44" s="21"/>
      <c r="F44" s="21"/>
      <c r="G44" s="22"/>
      <c r="H44" s="21"/>
      <c r="I44" s="21"/>
      <c r="J44" s="21"/>
      <c r="K44" s="21"/>
    </row>
    <row r="45" spans="1:19" x14ac:dyDescent="0.25">
      <c r="F45" s="6"/>
    </row>
    <row r="46" spans="1:19" x14ac:dyDescent="0.25">
      <c r="F46" s="6"/>
    </row>
    <row r="47" spans="1:19" x14ac:dyDescent="0.25">
      <c r="F47" s="6"/>
    </row>
  </sheetData>
  <mergeCells count="61">
    <mergeCell ref="B28:B30"/>
    <mergeCell ref="A28:A30"/>
    <mergeCell ref="C28:C30"/>
    <mergeCell ref="L1:S2"/>
    <mergeCell ref="P3:S3"/>
    <mergeCell ref="L6:S6"/>
    <mergeCell ref="K4:S4"/>
    <mergeCell ref="A8:S8"/>
    <mergeCell ref="I5:S5"/>
    <mergeCell ref="A9:S9"/>
    <mergeCell ref="F18:F22"/>
    <mergeCell ref="G18:G22"/>
    <mergeCell ref="L15:L17"/>
    <mergeCell ref="M15:M17"/>
    <mergeCell ref="N15:N17"/>
    <mergeCell ref="K18:K22"/>
    <mergeCell ref="N31:N34"/>
    <mergeCell ref="O31:O34"/>
    <mergeCell ref="L28:L30"/>
    <mergeCell ref="M28:M30"/>
    <mergeCell ref="N28:N30"/>
    <mergeCell ref="O28:O30"/>
    <mergeCell ref="A31:A34"/>
    <mergeCell ref="B31:B34"/>
    <mergeCell ref="C31:C34"/>
    <mergeCell ref="L31:L34"/>
    <mergeCell ref="M31:M34"/>
    <mergeCell ref="R31:R34"/>
    <mergeCell ref="P28:P30"/>
    <mergeCell ref="R28:R30"/>
    <mergeCell ref="P31:P34"/>
    <mergeCell ref="S31:S34"/>
    <mergeCell ref="Q28:Q30"/>
    <mergeCell ref="S28:S30"/>
    <mergeCell ref="Q31:Q34"/>
    <mergeCell ref="A18:A22"/>
    <mergeCell ref="B18:B22"/>
    <mergeCell ref="C18:C22"/>
    <mergeCell ref="D18:D22"/>
    <mergeCell ref="E18:E22"/>
    <mergeCell ref="A11:A12"/>
    <mergeCell ref="B11:B12"/>
    <mergeCell ref="C11:C12"/>
    <mergeCell ref="S11:S12"/>
    <mergeCell ref="D11:D12"/>
    <mergeCell ref="E11:K11"/>
    <mergeCell ref="L11:R11"/>
    <mergeCell ref="B13:S13"/>
    <mergeCell ref="B14:S14"/>
    <mergeCell ref="A15:A17"/>
    <mergeCell ref="B15:B17"/>
    <mergeCell ref="C15:C17"/>
    <mergeCell ref="S15:S17"/>
    <mergeCell ref="P15:P17"/>
    <mergeCell ref="S18:S22"/>
    <mergeCell ref="I18:I22"/>
    <mergeCell ref="H18:H22"/>
    <mergeCell ref="R15:R17"/>
    <mergeCell ref="Q15:Q17"/>
    <mergeCell ref="O15:O17"/>
    <mergeCell ref="J18:J22"/>
  </mergeCells>
  <pageMargins left="0.39370078740157483" right="0.39370078740157483" top="0.39370078740157483" bottom="0.15748031496062992" header="0.31496062992125984" footer="0.31496062992125984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Adm#Econom#6</dc:creator>
  <cp:lastModifiedBy>Резерв</cp:lastModifiedBy>
  <cp:lastPrinted>2020-04-15T07:39:42Z</cp:lastPrinted>
  <dcterms:created xsi:type="dcterms:W3CDTF">2016-08-22T07:06:58Z</dcterms:created>
  <dcterms:modified xsi:type="dcterms:W3CDTF">2020-04-15T07:40:00Z</dcterms:modified>
</cp:coreProperties>
</file>