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10632" firstSheet="1" activeTab="1"/>
  </bookViews>
  <sheets>
    <sheet name="МП Спорт" sheetId="1" state="hidden" r:id="rId1"/>
    <sheet name="прил к программе СПОРТ" sheetId="2" r:id="rId2"/>
    <sheet name="изменения в пунктах МП для ПЦС" sheetId="3" state="hidden" r:id="rId3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СПОРТ'!$5:$6</definedName>
    <definedName name="_xlnm.Print_Area" localSheetId="1">'прил к программе СПОРТ'!$A$1:$S$42</definedName>
  </definedNames>
  <calcPr fullCalcOnLoad="1"/>
</workbook>
</file>

<file path=xl/sharedStrings.xml><?xml version="1.0" encoding="utf-8"?>
<sst xmlns="http://schemas.openxmlformats.org/spreadsheetml/2006/main" count="183" uniqueCount="111">
  <si>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</si>
  <si>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</si>
  <si>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</si>
  <si>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</si>
  <si>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</si>
  <si>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</si>
  <si>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</si>
  <si>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</si>
  <si>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</si>
  <si>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</si>
  <si>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</si>
  <si>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</si>
  <si>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</si>
  <si>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</si>
  <si>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</si>
  <si>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</si>
  <si>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</si>
  <si>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</si>
  <si>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</si>
  <si>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</si>
  <si>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</si>
  <si>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</si>
  <si>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</si>
  <si>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</si>
  <si>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</si>
  <si>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</si>
  <si>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</si>
  <si>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</si>
  <si>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</si>
  <si>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</si>
  <si>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</si>
  <si>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</si>
  <si>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</si>
  <si>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</si>
  <si>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</si>
  <si>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</si>
  <si>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</si>
  <si>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</si>
  <si>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</si>
  <si>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</si>
  <si>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</si>
  <si>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</si>
  <si>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</si>
  <si>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</si>
  <si>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</si>
  <si>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</si>
  <si>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</si>
  <si>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</si>
  <si>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</si>
  <si>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</si>
  <si>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</si>
  <si>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2.</t>
  </si>
  <si>
    <t>Всего  в т.ч.</t>
  </si>
  <si>
    <t>МАУ СОК "Фрегат" ЗАТО Видяево</t>
  </si>
  <si>
    <t>МКУ «Центр МИТО» ЗАТО Видяево</t>
  </si>
  <si>
    <t>МАУ СОК «Фрегат» ЗАТО Видяево</t>
  </si>
  <si>
    <t>Всего по Программе</t>
  </si>
  <si>
    <t>2.1.2.</t>
  </si>
  <si>
    <t>2.1.3.</t>
  </si>
  <si>
    <t>2.1.4.</t>
  </si>
  <si>
    <t>Объемы финансирования (тыс. руб.)</t>
  </si>
  <si>
    <t>Наименование, единица измерения</t>
  </si>
  <si>
    <t xml:space="preserve">Всего в т.ч.: </t>
  </si>
  <si>
    <t>2019 год</t>
  </si>
  <si>
    <t>2020 год</t>
  </si>
  <si>
    <t>(в ред. от 31.12.2013 №812, от 23.01.2014 №38, от 11.02.2014 №73, от 12.03.2014 №111, от 11.04.2014 №168, от 28.05.2014 №266, от 05,09,2014 №404, от 02.12.2014 №572, от 15.12.2014 №600, от 30.12.2014 №651, от 26.06.2015 №320,  от 24.11.2015 №518, от 30.12.2015 №607, от 28.03.2016 №224, от 04.05.2016 №324, от 22.09.2016 №599, от _________________№_____)</t>
  </si>
  <si>
    <t>3.</t>
  </si>
  <si>
    <t>3.1.</t>
  </si>
  <si>
    <t>Основное мероприятие 3 "Развитие инфраструктуры, материально-технической и ресурсной базы спорта"</t>
  </si>
  <si>
    <t>сок</t>
  </si>
  <si>
    <t>пункт</t>
  </si>
  <si>
    <t>олимп</t>
  </si>
  <si>
    <t>сош</t>
  </si>
  <si>
    <t>мито</t>
  </si>
  <si>
    <t>стало</t>
  </si>
  <si>
    <t>всего</t>
  </si>
  <si>
    <t>.2.1.3</t>
  </si>
  <si>
    <t>.2.1.4</t>
  </si>
  <si>
    <t>.2.1.1</t>
  </si>
  <si>
    <t>МИТО</t>
  </si>
  <si>
    <t>п.3.1</t>
  </si>
  <si>
    <t>МБОО ДО «Олимп» ЗАТО Видяево</t>
  </si>
  <si>
    <t>2021 год</t>
  </si>
  <si>
    <t>2022 год</t>
  </si>
  <si>
    <t>2023 год</t>
  </si>
  <si>
    <t>2024 год</t>
  </si>
  <si>
    <t>2019-2024</t>
  </si>
  <si>
    <t>Основное мероприятие 2 «Организация и проведение физкультурно -массовых и спортивно-массовых мероприятий»</t>
  </si>
  <si>
    <t>Основное мероприятие 1. «Обеспечение доступа к спортивным объектам для систематических занятий физической культурой и массовым спортом»</t>
  </si>
  <si>
    <t>Доля учащихся, систематически занимающихся физической культурой и спортом, в общей численности учащихся общеобразовательных учреждений, %</t>
  </si>
  <si>
    <t>Доля учащихся, выполнившых нормативы Всероссийского физкультурно-спортивного комплекса "Готов к труду и обороне" (ГТО), в общей численности учащихся, принявших участие в сдаче нормативов Всероссийского физкультурно-спортивного комплекса "Готов к труду и обороне" (ГТО), %</t>
  </si>
  <si>
    <t>Доля граждан ЗАТО Видяево, выполнившых нормативы Всероссийского физкультурно-спортивного комплекса "Готов к труду и обороне" (ГТО), в общей численности населения, принявшего участие в сдаче нормативов Всероссийского физкультурно-спортивного комплекса "Готов к труду и обороне" (ГТО), %</t>
  </si>
  <si>
    <t>Выполнение календарного плана мероприятий, %</t>
  </si>
  <si>
    <t>Выполнение запланированных мероприятий по пополнению материальной технической базы физической культуры и спорта, %</t>
  </si>
  <si>
    <t>Поддержка физкультурно-спортивной деятельности школьного спортивного клуба "Видяевец"</t>
  </si>
  <si>
    <t>Организация проведения физкультурно - массовых мероприятий, в том числе относящихся к «Всероссийскому физкультурно-спортивному комплексу «Готов к труду и обороне» (ВФСК ГТО)</t>
  </si>
  <si>
    <t>Организация проведения физкультурно - массовых мероприятий муниципального уровня</t>
  </si>
  <si>
    <t>Поддержка деятельности общественных спортивных организаций</t>
  </si>
  <si>
    <t xml:space="preserve">МБОУ СОШ ЗАТО Видяево      </t>
  </si>
  <si>
    <t>Доля граждан ЗАТО Видяево, систематически занимающихся физической культурой и спортом, %</t>
  </si>
  <si>
    <t>Задача 1 "Обеспечение доступности к спортивным объектам для систематических занятий физической культуры и спорта, а также для пропаганды здорового образа жизни"</t>
  </si>
  <si>
    <t>Задача 2 "Организация и проведение физкультурно-массовых и физкультурно-оздоровительных мероприятий"</t>
  </si>
  <si>
    <t>Задача 3 "Развитие инфраструктуры, материально-технической и ресурсной базы спорта"</t>
  </si>
  <si>
    <t>Увеличение числа посетителей закрытых спортивных объектов по отношению к предшествующему году, %</t>
  </si>
  <si>
    <t>Увеличение количества участников массовых мероприятий по отношению к предшествующему году, %</t>
  </si>
  <si>
    <t>Увеличение количества граждан, занимающихся в общественных спортивных объединениях по отношению к предшествующему году, %</t>
  </si>
  <si>
    <t>Всего: в т.ч.:</t>
  </si>
  <si>
    <t>Качественное выполнение плановых ремонтных работ (по акту приемки объекта ремонтных работ), %</t>
  </si>
  <si>
    <t>ПЕРЕЧЕНЬ
ОСНОВНЫХ МЕРОПРИЯТИЙ  ПОДПРОГРАММЫ 
«Развитие физической культуры и спорта ЗАТО Видяево»</t>
  </si>
  <si>
    <t xml:space="preserve">Приложение к подпрограмме «Развитие физической культуры и спорта ЗАТО Видяево» </t>
  </si>
  <si>
    <t>Цель: Создание условий для развития  физической культуры  и массового спорта в ЗАТО Видяево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</si>
</sst>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 readingOrder="1"/>
    </xf>
    <xf numFmtId="0" fontId="52" fillId="0" borderId="0" xfId="0" applyFont="1" applyFill="1" applyAlignment="1">
      <alignment horizontal="center" wrapText="1" readingOrder="1"/>
    </xf>
    <xf numFmtId="0" fontId="52" fillId="0" borderId="0" xfId="0" applyFont="1" applyFill="1" applyAlignment="1">
      <alignment horizontal="center" readingOrder="1"/>
    </xf>
    <xf numFmtId="0" fontId="52" fillId="0" borderId="0" xfId="0" applyFont="1" applyFill="1" applyAlignment="1">
      <alignment horizontal="center" vertical="top" readingOrder="1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readingOrder="1"/>
    </xf>
    <xf numFmtId="0" fontId="54" fillId="0" borderId="11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172" fontId="52" fillId="0" borderId="0" xfId="0" applyNumberFormat="1" applyFont="1" applyFill="1" applyAlignment="1">
      <alignment horizontal="center" vertical="top" readingOrder="1"/>
    </xf>
    <xf numFmtId="0" fontId="53" fillId="0" borderId="10" xfId="0" applyFont="1" applyFill="1" applyBorder="1" applyAlignment="1">
      <alignment readingOrder="1"/>
    </xf>
    <xf numFmtId="0" fontId="53" fillId="0" borderId="0" xfId="0" applyFont="1" applyFill="1" applyBorder="1" applyAlignment="1">
      <alignment readingOrder="1"/>
    </xf>
    <xf numFmtId="0" fontId="54" fillId="0" borderId="10" xfId="0" applyFont="1" applyFill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top" wrapText="1"/>
    </xf>
    <xf numFmtId="2" fontId="53" fillId="0" borderId="14" xfId="0" applyNumberFormat="1" applyFont="1" applyFill="1" applyBorder="1" applyAlignment="1">
      <alignment horizontal="center" vertical="top" readingOrder="1"/>
    </xf>
    <xf numFmtId="2" fontId="53" fillId="0" borderId="15" xfId="0" applyNumberFormat="1" applyFont="1" applyFill="1" applyBorder="1" applyAlignment="1">
      <alignment horizontal="center" vertical="top" readingOrder="1"/>
    </xf>
    <xf numFmtId="2" fontId="54" fillId="0" borderId="10" xfId="0" applyNumberFormat="1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 readingOrder="1"/>
    </xf>
    <xf numFmtId="2" fontId="53" fillId="0" borderId="16" xfId="0" applyNumberFormat="1" applyFont="1" applyFill="1" applyBorder="1" applyAlignment="1">
      <alignment horizontal="center" vertical="top" readingOrder="1"/>
    </xf>
    <xf numFmtId="2" fontId="54" fillId="0" borderId="17" xfId="0" applyNumberFormat="1" applyFont="1" applyFill="1" applyBorder="1" applyAlignment="1">
      <alignment horizontal="center" vertical="top" wrapText="1"/>
    </xf>
    <xf numFmtId="2" fontId="54" fillId="0" borderId="18" xfId="0" applyNumberFormat="1" applyFont="1" applyFill="1" applyBorder="1" applyAlignment="1">
      <alignment horizontal="center" vertical="top" readingOrder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2" fontId="53" fillId="0" borderId="10" xfId="0" applyNumberFormat="1" applyFont="1" applyFill="1" applyBorder="1" applyAlignment="1">
      <alignment horizontal="center" vertical="top" readingOrder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2" fontId="41" fillId="0" borderId="2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54" fillId="0" borderId="15" xfId="0" applyNumberFormat="1" applyFont="1" applyFill="1" applyBorder="1" applyAlignment="1">
      <alignment horizontal="center" vertical="top" wrapText="1"/>
    </xf>
    <xf numFmtId="2" fontId="53" fillId="0" borderId="10" xfId="0" applyNumberFormat="1" applyFont="1" applyFill="1" applyBorder="1" applyAlignment="1">
      <alignment horizontal="center" vertical="top" wrapText="1"/>
    </xf>
    <xf numFmtId="2" fontId="53" fillId="0" borderId="21" xfId="0" applyNumberFormat="1" applyFont="1" applyFill="1" applyBorder="1" applyAlignment="1">
      <alignment horizontal="center" vertical="top" readingOrder="1"/>
    </xf>
    <xf numFmtId="0" fontId="41" fillId="0" borderId="23" xfId="0" applyFont="1" applyBorder="1" applyAlignment="1">
      <alignment/>
    </xf>
    <xf numFmtId="2" fontId="41" fillId="0" borderId="24" xfId="0" applyNumberFormat="1" applyFont="1" applyBorder="1" applyAlignment="1">
      <alignment/>
    </xf>
    <xf numFmtId="0" fontId="41" fillId="0" borderId="25" xfId="0" applyFont="1" applyBorder="1" applyAlignment="1">
      <alignment/>
    </xf>
    <xf numFmtId="2" fontId="41" fillId="0" borderId="0" xfId="0" applyNumberFormat="1" applyFont="1" applyBorder="1" applyAlignment="1">
      <alignment/>
    </xf>
    <xf numFmtId="2" fontId="41" fillId="0" borderId="26" xfId="0" applyNumberFormat="1" applyFont="1" applyBorder="1" applyAlignment="1">
      <alignment/>
    </xf>
    <xf numFmtId="2" fontId="54" fillId="0" borderId="27" xfId="0" applyNumberFormat="1" applyFont="1" applyFill="1" applyBorder="1" applyAlignment="1">
      <alignment horizontal="center" vertical="top" wrapText="1"/>
    </xf>
    <xf numFmtId="2" fontId="53" fillId="0" borderId="28" xfId="0" applyNumberFormat="1" applyFont="1" applyFill="1" applyBorder="1" applyAlignment="1">
      <alignment horizontal="center" vertical="top" wrapText="1"/>
    </xf>
    <xf numFmtId="2" fontId="53" fillId="0" borderId="29" xfId="0" applyNumberFormat="1" applyFont="1" applyFill="1" applyBorder="1" applyAlignment="1">
      <alignment horizontal="center" vertical="top" readingOrder="1"/>
    </xf>
    <xf numFmtId="2" fontId="54" fillId="0" borderId="30" xfId="0" applyNumberFormat="1" applyFont="1" applyFill="1" applyBorder="1" applyAlignment="1">
      <alignment horizontal="center" vertical="top" wrapText="1"/>
    </xf>
    <xf numFmtId="2" fontId="54" fillId="0" borderId="28" xfId="0" applyNumberFormat="1" applyFont="1" applyFill="1" applyBorder="1" applyAlignment="1">
      <alignment horizontal="center" vertical="top" wrapText="1"/>
    </xf>
    <xf numFmtId="2" fontId="53" fillId="0" borderId="28" xfId="0" applyNumberFormat="1" applyFont="1" applyFill="1" applyBorder="1" applyAlignment="1">
      <alignment horizontal="center" vertical="top" readingOrder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 vertical="center"/>
    </xf>
    <xf numFmtId="2" fontId="41" fillId="0" borderId="32" xfId="0" applyNumberFormat="1" applyFont="1" applyBorder="1" applyAlignment="1">
      <alignment/>
    </xf>
    <xf numFmtId="2" fontId="41" fillId="0" borderId="33" xfId="0" applyNumberFormat="1" applyFont="1" applyBorder="1" applyAlignment="1">
      <alignment/>
    </xf>
    <xf numFmtId="2" fontId="41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horizontal="left" vertical="top"/>
    </xf>
    <xf numFmtId="0" fontId="0" fillId="0" borderId="36" xfId="0" applyBorder="1" applyAlignment="1">
      <alignment horizontal="left" vertical="top"/>
    </xf>
    <xf numFmtId="14" fontId="0" fillId="0" borderId="36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36" xfId="0" applyNumberFormat="1" applyBorder="1" applyAlignment="1">
      <alignment horizontal="left" vertical="top"/>
    </xf>
    <xf numFmtId="0" fontId="41" fillId="0" borderId="37" xfId="0" applyFont="1" applyBorder="1" applyAlignment="1">
      <alignment/>
    </xf>
    <xf numFmtId="0" fontId="41" fillId="0" borderId="30" xfId="0" applyFont="1" applyBorder="1" applyAlignment="1">
      <alignment/>
    </xf>
    <xf numFmtId="0" fontId="0" fillId="0" borderId="38" xfId="0" applyBorder="1" applyAlignment="1">
      <alignment/>
    </xf>
    <xf numFmtId="2" fontId="41" fillId="0" borderId="39" xfId="0" applyNumberFormat="1" applyFont="1" applyBorder="1" applyAlignment="1">
      <alignment/>
    </xf>
    <xf numFmtId="0" fontId="41" fillId="0" borderId="40" xfId="0" applyFont="1" applyBorder="1" applyAlignment="1">
      <alignment/>
    </xf>
    <xf numFmtId="2" fontId="41" fillId="0" borderId="41" xfId="0" applyNumberFormat="1" applyFont="1" applyBorder="1" applyAlignment="1">
      <alignment/>
    </xf>
    <xf numFmtId="2" fontId="41" fillId="0" borderId="42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  <xf numFmtId="0" fontId="53" fillId="0" borderId="14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readingOrder="1"/>
    </xf>
    <xf numFmtId="0" fontId="53" fillId="0" borderId="14" xfId="0" applyFont="1" applyFill="1" applyBorder="1" applyAlignment="1">
      <alignment horizontal="center" vertical="top" readingOrder="1"/>
    </xf>
    <xf numFmtId="0" fontId="53" fillId="0" borderId="15" xfId="0" applyFont="1" applyFill="1" applyBorder="1" applyAlignment="1">
      <alignment horizontal="center" vertical="top" wrapText="1" readingOrder="1"/>
    </xf>
    <xf numFmtId="0" fontId="0" fillId="0" borderId="14" xfId="0" applyFont="1" applyBorder="1" applyAlignment="1">
      <alignment horizontal="center" vertical="top" readingOrder="1"/>
    </xf>
    <xf numFmtId="172" fontId="53" fillId="0" borderId="10" xfId="0" applyNumberFormat="1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 readingOrder="1"/>
    </xf>
    <xf numFmtId="0" fontId="53" fillId="0" borderId="15" xfId="0" applyFont="1" applyFill="1" applyBorder="1" applyAlignment="1">
      <alignment horizontal="center" vertical="top" wrapText="1" readingOrder="1"/>
    </xf>
    <xf numFmtId="0" fontId="53" fillId="0" borderId="10" xfId="0" applyNumberFormat="1" applyFont="1" applyFill="1" applyBorder="1" applyAlignment="1">
      <alignment wrapText="1" readingOrder="1"/>
    </xf>
    <xf numFmtId="2" fontId="54" fillId="0" borderId="13" xfId="0" applyNumberFormat="1" applyFont="1" applyFill="1" applyBorder="1" applyAlignment="1">
      <alignment horizontal="center" vertical="top" readingOrder="1"/>
    </xf>
    <xf numFmtId="2" fontId="54" fillId="0" borderId="14" xfId="0" applyNumberFormat="1" applyFont="1" applyFill="1" applyBorder="1" applyAlignment="1">
      <alignment horizontal="center" vertical="top" readingOrder="1"/>
    </xf>
    <xf numFmtId="2" fontId="53" fillId="0" borderId="30" xfId="0" applyNumberFormat="1" applyFont="1" applyFill="1" applyBorder="1" applyAlignment="1">
      <alignment horizontal="center" vertical="top" readingOrder="1"/>
    </xf>
    <xf numFmtId="0" fontId="53" fillId="0" borderId="30" xfId="0" applyFont="1" applyFill="1" applyBorder="1" applyAlignment="1">
      <alignment horizontal="center" vertical="top" wrapText="1" readingOrder="1"/>
    </xf>
    <xf numFmtId="4" fontId="54" fillId="0" borderId="13" xfId="0" applyNumberFormat="1" applyFont="1" applyFill="1" applyBorder="1" applyAlignment="1">
      <alignment horizontal="center" vertical="top" wrapText="1"/>
    </xf>
    <xf numFmtId="4" fontId="53" fillId="0" borderId="14" xfId="0" applyNumberFormat="1" applyFont="1" applyFill="1" applyBorder="1" applyAlignment="1">
      <alignment horizontal="center" vertical="top" readingOrder="1"/>
    </xf>
    <xf numFmtId="4" fontId="53" fillId="0" borderId="14" xfId="0" applyNumberFormat="1" applyFont="1" applyFill="1" applyBorder="1" applyAlignment="1">
      <alignment horizontal="center" vertical="top" wrapText="1"/>
    </xf>
    <xf numFmtId="4" fontId="54" fillId="0" borderId="17" xfId="0" applyNumberFormat="1" applyFont="1" applyFill="1" applyBorder="1" applyAlignment="1">
      <alignment horizontal="center" vertical="top" readingOrder="1"/>
    </xf>
    <xf numFmtId="4" fontId="54" fillId="0" borderId="17" xfId="0" applyNumberFormat="1" applyFont="1" applyFill="1" applyBorder="1" applyAlignment="1">
      <alignment horizontal="center" vertical="top" wrapText="1"/>
    </xf>
    <xf numFmtId="4" fontId="54" fillId="0" borderId="43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 readingOrder="1"/>
    </xf>
    <xf numFmtId="4" fontId="54" fillId="0" borderId="10" xfId="0" applyNumberFormat="1" applyFont="1" applyFill="1" applyBorder="1" applyAlignment="1">
      <alignment horizontal="center" vertical="top" wrapText="1"/>
    </xf>
    <xf numFmtId="4" fontId="54" fillId="0" borderId="20" xfId="0" applyNumberFormat="1" applyFont="1" applyFill="1" applyBorder="1" applyAlignment="1">
      <alignment horizontal="center" vertical="top" wrapText="1"/>
    </xf>
    <xf numFmtId="4" fontId="54" fillId="0" borderId="21" xfId="0" applyNumberFormat="1" applyFont="1" applyFill="1" applyBorder="1" applyAlignment="1">
      <alignment horizontal="center" vertical="top" readingOrder="1"/>
    </xf>
    <xf numFmtId="4" fontId="54" fillId="0" borderId="21" xfId="0" applyNumberFormat="1" applyFont="1" applyFill="1" applyBorder="1" applyAlignment="1">
      <alignment horizontal="center" vertical="top" wrapText="1"/>
    </xf>
    <xf numFmtId="4" fontId="54" fillId="0" borderId="44" xfId="0" applyNumberFormat="1" applyFont="1" applyFill="1" applyBorder="1" applyAlignment="1">
      <alignment horizontal="center" vertical="top" wrapText="1"/>
    </xf>
    <xf numFmtId="172" fontId="53" fillId="0" borderId="15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 readingOrder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top" readingOrder="1"/>
    </xf>
    <xf numFmtId="0" fontId="53" fillId="0" borderId="14" xfId="0" applyFont="1" applyFill="1" applyBorder="1" applyAlignment="1">
      <alignment horizontal="center" vertical="top" readingOrder="1"/>
    </xf>
    <xf numFmtId="0" fontId="0" fillId="0" borderId="14" xfId="0" applyBorder="1" applyAlignment="1">
      <alignment horizontal="center" vertical="top" readingOrder="1"/>
    </xf>
    <xf numFmtId="0" fontId="0" fillId="0" borderId="15" xfId="0" applyBorder="1" applyAlignment="1">
      <alignment horizontal="center" vertical="top" readingOrder="1"/>
    </xf>
    <xf numFmtId="0" fontId="53" fillId="0" borderId="13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readingOrder="1"/>
    </xf>
    <xf numFmtId="0" fontId="0" fillId="0" borderId="15" xfId="0" applyFont="1" applyBorder="1" applyAlignment="1">
      <alignment horizontal="center" vertical="top" readingOrder="1"/>
    </xf>
    <xf numFmtId="172" fontId="53" fillId="0" borderId="13" xfId="0" applyNumberFormat="1" applyFont="1" applyFill="1" applyBorder="1" applyAlignment="1">
      <alignment horizontal="center" vertical="top" wrapText="1"/>
    </xf>
    <xf numFmtId="172" fontId="53" fillId="0" borderId="14" xfId="0" applyNumberFormat="1" applyFont="1" applyFill="1" applyBorder="1" applyAlignment="1">
      <alignment horizontal="center" vertical="top" wrapText="1"/>
    </xf>
    <xf numFmtId="172" fontId="53" fillId="0" borderId="15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 readingOrder="1"/>
    </xf>
    <xf numFmtId="0" fontId="0" fillId="0" borderId="10" xfId="0" applyBorder="1" applyAlignment="1">
      <alignment horizontal="center" vertical="top" wrapText="1" readingOrder="1"/>
    </xf>
    <xf numFmtId="0" fontId="8" fillId="0" borderId="13" xfId="0" applyFont="1" applyFill="1" applyBorder="1" applyAlignment="1">
      <alignment horizontal="center" vertical="top" wrapText="1" readingOrder="1"/>
    </xf>
    <xf numFmtId="0" fontId="8" fillId="0" borderId="14" xfId="0" applyFont="1" applyFill="1" applyBorder="1" applyAlignment="1">
      <alignment horizontal="center" vertical="top" wrapText="1" readingOrder="1"/>
    </xf>
    <xf numFmtId="0" fontId="8" fillId="0" borderId="15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172" fontId="5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0" fillId="0" borderId="30" xfId="0" applyBorder="1" applyAlignment="1">
      <alignment horizontal="center" vertical="top" wrapText="1" readingOrder="1"/>
    </xf>
    <xf numFmtId="0" fontId="53" fillId="0" borderId="13" xfId="0" applyFont="1" applyFill="1" applyBorder="1" applyAlignment="1">
      <alignment horizontal="center" vertical="top" wrapText="1" readingOrder="1"/>
    </xf>
    <xf numFmtId="0" fontId="0" fillId="0" borderId="14" xfId="0" applyFon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center" vertical="top" wrapText="1" readingOrder="1"/>
    </xf>
    <xf numFmtId="0" fontId="53" fillId="0" borderId="14" xfId="0" applyFont="1" applyFill="1" applyBorder="1" applyAlignment="1">
      <alignment horizontal="center" vertical="top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3" fillId="0" borderId="15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wrapText="1"/>
    </xf>
    <xf numFmtId="0" fontId="53" fillId="0" borderId="15" xfId="0" applyFont="1" applyFill="1" applyBorder="1" applyAlignment="1">
      <alignment horizontal="center" vertical="top" wrapText="1" readingOrder="1"/>
    </xf>
    <xf numFmtId="0" fontId="54" fillId="0" borderId="13" xfId="0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 wrapText="1"/>
    </xf>
    <xf numFmtId="0" fontId="53" fillId="0" borderId="46" xfId="0" applyFont="1" applyFill="1" applyBorder="1" applyAlignment="1">
      <alignment horizontal="center" vertical="top" wrapText="1"/>
    </xf>
    <xf numFmtId="0" fontId="53" fillId="0" borderId="42" xfId="0" applyFont="1" applyFill="1" applyBorder="1" applyAlignment="1">
      <alignment horizontal="center" vertical="top" wrapText="1"/>
    </xf>
    <xf numFmtId="0" fontId="53" fillId="0" borderId="3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53" fillId="0" borderId="13" xfId="0" applyNumberFormat="1" applyFont="1" applyFill="1" applyBorder="1" applyAlignment="1">
      <alignment horizontal="left" vertical="top" wrapText="1" readingOrder="1"/>
    </xf>
    <xf numFmtId="0" fontId="53" fillId="0" borderId="14" xfId="0" applyNumberFormat="1" applyFont="1" applyFill="1" applyBorder="1" applyAlignment="1">
      <alignment horizontal="left" vertical="top" wrapText="1" readingOrder="1"/>
    </xf>
    <xf numFmtId="0" fontId="53" fillId="0" borderId="15" xfId="0" applyNumberFormat="1" applyFont="1" applyFill="1" applyBorder="1" applyAlignment="1">
      <alignment horizontal="left" vertical="top" wrapText="1" readingOrder="1"/>
    </xf>
    <xf numFmtId="0" fontId="54" fillId="0" borderId="18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53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readingOrder="1"/>
    </xf>
    <xf numFmtId="0" fontId="54" fillId="0" borderId="10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vertical="top" wrapText="1"/>
    </xf>
    <xf numFmtId="0" fontId="54" fillId="0" borderId="18" xfId="0" applyFont="1" applyFill="1" applyBorder="1" applyAlignment="1">
      <alignment vertical="top" wrapText="1"/>
    </xf>
    <xf numFmtId="0" fontId="54" fillId="0" borderId="45" xfId="0" applyFont="1" applyFill="1" applyBorder="1" applyAlignment="1">
      <alignment vertical="top" wrapText="1"/>
    </xf>
    <xf numFmtId="0" fontId="54" fillId="0" borderId="35" xfId="0" applyFont="1" applyFill="1" applyBorder="1" applyAlignment="1">
      <alignment vertical="top" wrapText="1"/>
    </xf>
    <xf numFmtId="0" fontId="54" fillId="0" borderId="36" xfId="0" applyFont="1" applyFill="1" applyBorder="1" applyAlignment="1">
      <alignment vertical="top" wrapText="1"/>
    </xf>
    <xf numFmtId="0" fontId="54" fillId="0" borderId="28" xfId="0" applyFont="1" applyFill="1" applyBorder="1" applyAlignment="1">
      <alignment horizontal="center" vertical="top" wrapText="1"/>
    </xf>
    <xf numFmtId="0" fontId="54" fillId="0" borderId="35" xfId="0" applyFont="1" applyFill="1" applyBorder="1" applyAlignment="1">
      <alignment horizontal="center" vertical="top" wrapText="1"/>
    </xf>
    <xf numFmtId="0" fontId="54" fillId="0" borderId="36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readingOrder="1"/>
    </xf>
    <xf numFmtId="0" fontId="53" fillId="0" borderId="14" xfId="0" applyFont="1" applyFill="1" applyBorder="1" applyAlignment="1">
      <alignment horizontal="center" readingOrder="1"/>
    </xf>
    <xf numFmtId="0" fontId="53" fillId="0" borderId="15" xfId="0" applyFont="1" applyFill="1" applyBorder="1" applyAlignment="1">
      <alignment horizontal="center" readingOrder="1"/>
    </xf>
    <xf numFmtId="0" fontId="53" fillId="0" borderId="4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4" fillId="0" borderId="28" xfId="0" applyFont="1" applyFill="1" applyBorder="1" applyAlignment="1">
      <alignment horizontal="left" vertical="top" wrapText="1"/>
    </xf>
    <xf numFmtId="0" fontId="54" fillId="0" borderId="35" xfId="0" applyFont="1" applyFill="1" applyBorder="1" applyAlignment="1">
      <alignment horizontal="left" vertical="top" wrapText="1"/>
    </xf>
    <xf numFmtId="0" fontId="54" fillId="0" borderId="36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top" wrapText="1" readingOrder="1"/>
    </xf>
    <xf numFmtId="0" fontId="53" fillId="0" borderId="14" xfId="0" applyFont="1" applyFill="1" applyBorder="1" applyAlignment="1">
      <alignment horizontal="left" vertical="top" wrapText="1" readingOrder="1"/>
    </xf>
    <xf numFmtId="0" fontId="53" fillId="0" borderId="15" xfId="0" applyFont="1" applyFill="1" applyBorder="1" applyAlignment="1">
      <alignment horizontal="left" vertical="top" wrapText="1" readingOrder="1"/>
    </xf>
    <xf numFmtId="0" fontId="53" fillId="0" borderId="0" xfId="0" applyFont="1" applyFill="1" applyBorder="1" applyAlignment="1">
      <alignment horizontal="right" wrapText="1" readingOrder="1"/>
    </xf>
    <xf numFmtId="0" fontId="0" fillId="0" borderId="0" xfId="0" applyFont="1" applyAlignment="1">
      <alignment horizontal="right" wrapText="1" readingOrder="1"/>
    </xf>
    <xf numFmtId="0" fontId="55" fillId="0" borderId="0" xfId="0" applyFont="1" applyFill="1" applyBorder="1" applyAlignment="1">
      <alignment horizontal="right" vertical="top" wrapText="1" readingOrder="1"/>
    </xf>
    <xf numFmtId="0" fontId="0" fillId="0" borderId="15" xfId="0" applyFont="1" applyBorder="1" applyAlignment="1">
      <alignment horizontal="center" vertical="top" wrapText="1" readingOrder="1"/>
    </xf>
    <xf numFmtId="0" fontId="0" fillId="0" borderId="14" xfId="0" applyBorder="1" applyAlignment="1">
      <alignment readingOrder="1"/>
    </xf>
    <xf numFmtId="0" fontId="0" fillId="0" borderId="15" xfId="0" applyBorder="1" applyAlignment="1">
      <alignment readingOrder="1"/>
    </xf>
    <xf numFmtId="0" fontId="56" fillId="0" borderId="0" xfId="0" applyFont="1" applyFill="1" applyAlignment="1">
      <alignment horizontal="center" vertical="top" wrapText="1"/>
    </xf>
    <xf numFmtId="0" fontId="0" fillId="0" borderId="14" xfId="0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57" fillId="0" borderId="19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 readingOrder="1"/>
    </xf>
    <xf numFmtId="0" fontId="57" fillId="0" borderId="18" xfId="0" applyFont="1" applyFill="1" applyBorder="1" applyAlignment="1">
      <alignment horizontal="center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29" t="s">
        <v>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ht="14.25">
      <c r="F3" s="10"/>
    </row>
    <row r="4" spans="1:15" ht="13.5" customHeight="1">
      <c r="A4" s="112" t="s">
        <v>0</v>
      </c>
      <c r="B4" s="114" t="s">
        <v>13</v>
      </c>
      <c r="C4" s="114" t="s">
        <v>1</v>
      </c>
      <c r="D4" s="114" t="s">
        <v>2</v>
      </c>
      <c r="E4" s="114"/>
      <c r="F4" s="114"/>
      <c r="G4" s="114"/>
      <c r="H4" s="133" t="s">
        <v>15</v>
      </c>
      <c r="I4" s="134"/>
      <c r="J4" s="134"/>
      <c r="K4" s="134"/>
      <c r="L4" s="134"/>
      <c r="M4" s="134"/>
      <c r="N4" s="135"/>
      <c r="O4" s="114" t="s">
        <v>3</v>
      </c>
    </row>
    <row r="5" spans="1:15" ht="34.5" customHeight="1">
      <c r="A5" s="112"/>
      <c r="B5" s="114"/>
      <c r="C5" s="114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114"/>
    </row>
    <row r="6" spans="1:15" s="11" customFormat="1" ht="16.5" customHeight="1">
      <c r="A6" s="131" t="s">
        <v>10</v>
      </c>
      <c r="B6" s="132" t="s">
        <v>17</v>
      </c>
      <c r="C6" s="118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136"/>
      <c r="I6" s="137"/>
      <c r="J6" s="137"/>
      <c r="K6" s="137"/>
      <c r="L6" s="137"/>
      <c r="M6" s="137"/>
      <c r="N6" s="138"/>
      <c r="O6" s="115" t="s">
        <v>41</v>
      </c>
    </row>
    <row r="7" spans="1:15" s="11" customFormat="1" ht="16.5" customHeight="1">
      <c r="A7" s="131"/>
      <c r="B7" s="132"/>
      <c r="C7" s="119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139"/>
      <c r="I7" s="140"/>
      <c r="J7" s="140"/>
      <c r="K7" s="140"/>
      <c r="L7" s="140"/>
      <c r="M7" s="140"/>
      <c r="N7" s="141"/>
      <c r="O7" s="115"/>
    </row>
    <row r="8" spans="1:15" s="11" customFormat="1" ht="16.5" customHeight="1">
      <c r="A8" s="131"/>
      <c r="B8" s="132"/>
      <c r="C8" s="119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139"/>
      <c r="I8" s="140"/>
      <c r="J8" s="140"/>
      <c r="K8" s="140"/>
      <c r="L8" s="140"/>
      <c r="M8" s="140"/>
      <c r="N8" s="141"/>
      <c r="O8" s="115"/>
    </row>
    <row r="9" spans="1:15" s="11" customFormat="1" ht="16.5" customHeight="1">
      <c r="A9" s="131"/>
      <c r="B9" s="132"/>
      <c r="C9" s="119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139"/>
      <c r="I9" s="140"/>
      <c r="J9" s="140"/>
      <c r="K9" s="140"/>
      <c r="L9" s="140"/>
      <c r="M9" s="140"/>
      <c r="N9" s="141"/>
      <c r="O9" s="115"/>
    </row>
    <row r="10" spans="1:15" s="11" customFormat="1" ht="16.5" customHeight="1">
      <c r="A10" s="131"/>
      <c r="B10" s="132"/>
      <c r="C10" s="119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139"/>
      <c r="I10" s="140"/>
      <c r="J10" s="140"/>
      <c r="K10" s="140"/>
      <c r="L10" s="140"/>
      <c r="M10" s="140"/>
      <c r="N10" s="141"/>
      <c r="O10" s="115"/>
    </row>
    <row r="11" spans="1:15" s="11" customFormat="1" ht="16.5" customHeight="1">
      <c r="A11" s="131"/>
      <c r="B11" s="132"/>
      <c r="C11" s="119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142"/>
      <c r="I11" s="143"/>
      <c r="J11" s="143"/>
      <c r="K11" s="143"/>
      <c r="L11" s="143"/>
      <c r="M11" s="143"/>
      <c r="N11" s="144"/>
      <c r="O11" s="115"/>
    </row>
    <row r="12" spans="1:15" ht="12.75" customHeight="1">
      <c r="A12" s="112" t="s">
        <v>11</v>
      </c>
      <c r="B12" s="113" t="s">
        <v>40</v>
      </c>
      <c r="C12" s="116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20"/>
      <c r="I12" s="121"/>
      <c r="J12" s="121"/>
      <c r="K12" s="121"/>
      <c r="L12" s="121"/>
      <c r="M12" s="121"/>
      <c r="N12" s="122"/>
      <c r="O12" s="115" t="s">
        <v>43</v>
      </c>
    </row>
    <row r="13" spans="1:15" ht="12.75" customHeight="1">
      <c r="A13" s="112"/>
      <c r="B13" s="113"/>
      <c r="C13" s="117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23"/>
      <c r="I13" s="124"/>
      <c r="J13" s="124"/>
      <c r="K13" s="124"/>
      <c r="L13" s="124"/>
      <c r="M13" s="124"/>
      <c r="N13" s="125"/>
      <c r="O13" s="115"/>
    </row>
    <row r="14" spans="1:15" ht="12.75" customHeight="1">
      <c r="A14" s="112"/>
      <c r="B14" s="113"/>
      <c r="C14" s="117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23"/>
      <c r="I14" s="124"/>
      <c r="J14" s="124"/>
      <c r="K14" s="124"/>
      <c r="L14" s="124"/>
      <c r="M14" s="124"/>
      <c r="N14" s="125"/>
      <c r="O14" s="115"/>
    </row>
    <row r="15" spans="1:15" ht="12.75" customHeight="1">
      <c r="A15" s="112"/>
      <c r="B15" s="113"/>
      <c r="C15" s="117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23"/>
      <c r="I15" s="124"/>
      <c r="J15" s="124"/>
      <c r="K15" s="124"/>
      <c r="L15" s="124"/>
      <c r="M15" s="124"/>
      <c r="N15" s="125"/>
      <c r="O15" s="115"/>
    </row>
    <row r="16" spans="1:15" ht="12.75" customHeight="1">
      <c r="A16" s="112"/>
      <c r="B16" s="113"/>
      <c r="C16" s="117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23"/>
      <c r="I16" s="124"/>
      <c r="J16" s="124"/>
      <c r="K16" s="124"/>
      <c r="L16" s="124"/>
      <c r="M16" s="124"/>
      <c r="N16" s="125"/>
      <c r="O16" s="115"/>
    </row>
    <row r="17" spans="1:15" ht="12.75" customHeight="1">
      <c r="A17" s="112"/>
      <c r="B17" s="113"/>
      <c r="C17" s="117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26"/>
      <c r="I17" s="127"/>
      <c r="J17" s="127"/>
      <c r="K17" s="127"/>
      <c r="L17" s="127"/>
      <c r="M17" s="127"/>
      <c r="N17" s="128"/>
      <c r="O17" s="115"/>
    </row>
    <row r="18" spans="1:15" ht="90.75" customHeight="1">
      <c r="A18" s="112" t="s">
        <v>12</v>
      </c>
      <c r="B18" s="113" t="s">
        <v>18</v>
      </c>
      <c r="C18" s="114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115" t="s">
        <v>42</v>
      </c>
    </row>
    <row r="19" spans="1:15" ht="13.5" customHeight="1">
      <c r="A19" s="112"/>
      <c r="B19" s="113"/>
      <c r="C19" s="114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115"/>
    </row>
    <row r="20" spans="1:15" ht="13.5" customHeight="1">
      <c r="A20" s="112"/>
      <c r="B20" s="113"/>
      <c r="C20" s="114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115"/>
    </row>
    <row r="21" spans="1:15" ht="13.5" customHeight="1">
      <c r="A21" s="112"/>
      <c r="B21" s="113"/>
      <c r="C21" s="114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115"/>
    </row>
    <row r="22" spans="1:15" ht="13.5" customHeight="1">
      <c r="A22" s="112"/>
      <c r="B22" s="113"/>
      <c r="C22" s="114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115"/>
    </row>
    <row r="23" spans="1:15" ht="13.5" customHeight="1">
      <c r="A23" s="112"/>
      <c r="B23" s="113"/>
      <c r="C23" s="114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115"/>
    </row>
    <row r="24" spans="1:15" ht="12.75" customHeight="1">
      <c r="A24" s="112" t="s">
        <v>19</v>
      </c>
      <c r="B24" s="113" t="s">
        <v>21</v>
      </c>
      <c r="C24" s="116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20"/>
      <c r="I24" s="121"/>
      <c r="J24" s="121"/>
      <c r="K24" s="121"/>
      <c r="L24" s="121"/>
      <c r="M24" s="121"/>
      <c r="N24" s="122"/>
      <c r="O24" s="115" t="s">
        <v>44</v>
      </c>
    </row>
    <row r="25" spans="1:15" ht="12.75" customHeight="1">
      <c r="A25" s="112"/>
      <c r="B25" s="113"/>
      <c r="C25" s="117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23"/>
      <c r="I25" s="124"/>
      <c r="J25" s="124"/>
      <c r="K25" s="124"/>
      <c r="L25" s="124"/>
      <c r="M25" s="124"/>
      <c r="N25" s="125"/>
      <c r="O25" s="115"/>
    </row>
    <row r="26" spans="1:15" ht="12.75" customHeight="1">
      <c r="A26" s="112"/>
      <c r="B26" s="113"/>
      <c r="C26" s="117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23"/>
      <c r="I26" s="124"/>
      <c r="J26" s="124"/>
      <c r="K26" s="124"/>
      <c r="L26" s="124"/>
      <c r="M26" s="124"/>
      <c r="N26" s="125"/>
      <c r="O26" s="115"/>
    </row>
    <row r="27" spans="1:15" ht="12.75" customHeight="1">
      <c r="A27" s="112"/>
      <c r="B27" s="113"/>
      <c r="C27" s="117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23"/>
      <c r="I27" s="124"/>
      <c r="J27" s="124"/>
      <c r="K27" s="124"/>
      <c r="L27" s="124"/>
      <c r="M27" s="124"/>
      <c r="N27" s="125"/>
      <c r="O27" s="115"/>
    </row>
    <row r="28" spans="1:15" ht="12.75" customHeight="1">
      <c r="A28" s="112"/>
      <c r="B28" s="113"/>
      <c r="C28" s="117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23"/>
      <c r="I28" s="124"/>
      <c r="J28" s="124"/>
      <c r="K28" s="124"/>
      <c r="L28" s="124"/>
      <c r="M28" s="124"/>
      <c r="N28" s="125"/>
      <c r="O28" s="115"/>
    </row>
    <row r="29" spans="1:15" ht="12.75" customHeight="1">
      <c r="A29" s="112"/>
      <c r="B29" s="113"/>
      <c r="C29" s="117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26"/>
      <c r="I29" s="127"/>
      <c r="J29" s="127"/>
      <c r="K29" s="127"/>
      <c r="L29" s="127"/>
      <c r="M29" s="127"/>
      <c r="N29" s="128"/>
      <c r="O29" s="115"/>
    </row>
    <row r="30" spans="1:15" ht="101.25" customHeight="1">
      <c r="A30" s="112" t="s">
        <v>20</v>
      </c>
      <c r="B30" s="113" t="s">
        <v>22</v>
      </c>
      <c r="C30" s="114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115" t="s">
        <v>44</v>
      </c>
    </row>
    <row r="31" spans="1:15" ht="13.5" customHeight="1">
      <c r="A31" s="112"/>
      <c r="B31" s="113"/>
      <c r="C31" s="114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115"/>
    </row>
    <row r="32" spans="1:15" ht="13.5" customHeight="1">
      <c r="A32" s="112"/>
      <c r="B32" s="113"/>
      <c r="C32" s="114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115"/>
    </row>
    <row r="33" spans="1:15" ht="13.5" customHeight="1">
      <c r="A33" s="112"/>
      <c r="B33" s="113"/>
      <c r="C33" s="114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115"/>
    </row>
    <row r="34" spans="1:15" ht="13.5" customHeight="1">
      <c r="A34" s="112"/>
      <c r="B34" s="113"/>
      <c r="C34" s="114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115"/>
    </row>
    <row r="35" spans="1:15" ht="13.5" customHeight="1">
      <c r="A35" s="112"/>
      <c r="B35" s="113"/>
      <c r="C35" s="114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115"/>
    </row>
  </sheetData>
  <sheetProtection/>
  <mergeCells count="30"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5"/>
  <sheetViews>
    <sheetView tabSelected="1" zoomScaleSheetLayoutView="100" workbookViewId="0" topLeftCell="A1">
      <pane ySplit="7" topLeftCell="A29" activePane="bottomLeft" state="frozen"/>
      <selection pane="topLeft" activeCell="A1" sqref="A1"/>
      <selection pane="bottomLeft" activeCell="F11" sqref="F11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11.00390625" style="18" customWidth="1"/>
    <col min="6" max="6" width="8.8515625" style="18" customWidth="1"/>
    <col min="7" max="7" width="8.28125" style="18" customWidth="1"/>
    <col min="8" max="10" width="8.140625" style="18" customWidth="1"/>
    <col min="11" max="11" width="8.00390625" style="18" customWidth="1"/>
    <col min="12" max="12" width="34.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20" width="21.8515625" style="15" customWidth="1"/>
    <col min="21" max="16384" width="19.57421875" style="15" customWidth="1"/>
  </cols>
  <sheetData>
    <row r="1" spans="12:19" ht="15.75" customHeight="1">
      <c r="L1" s="220" t="s">
        <v>109</v>
      </c>
      <c r="M1" s="221"/>
      <c r="N1" s="221"/>
      <c r="O1" s="221"/>
      <c r="P1" s="221"/>
      <c r="Q1" s="221"/>
      <c r="R1" s="221"/>
      <c r="S1" s="221"/>
    </row>
    <row r="2" spans="12:19" ht="12" customHeight="1">
      <c r="L2" s="222" t="s">
        <v>65</v>
      </c>
      <c r="M2" s="222"/>
      <c r="N2" s="222"/>
      <c r="O2" s="222"/>
      <c r="P2" s="222"/>
      <c r="Q2" s="222"/>
      <c r="R2" s="222"/>
      <c r="S2" s="222"/>
    </row>
    <row r="3" spans="1:19" ht="40.5" customHeight="1">
      <c r="A3" s="226" t="s">
        <v>108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ht="9.75" customHeight="1">
      <c r="S4" s="19"/>
    </row>
    <row r="5" spans="1:19" s="20" customFormat="1" ht="27" customHeight="1">
      <c r="A5" s="197" t="s">
        <v>45</v>
      </c>
      <c r="B5" s="180" t="s">
        <v>46</v>
      </c>
      <c r="C5" s="197" t="s">
        <v>47</v>
      </c>
      <c r="D5" s="197" t="s">
        <v>48</v>
      </c>
      <c r="E5" s="206" t="s">
        <v>60</v>
      </c>
      <c r="F5" s="207"/>
      <c r="G5" s="207"/>
      <c r="H5" s="207"/>
      <c r="I5" s="207"/>
      <c r="J5" s="207"/>
      <c r="K5" s="208"/>
      <c r="L5" s="206" t="s">
        <v>49</v>
      </c>
      <c r="M5" s="207"/>
      <c r="N5" s="207"/>
      <c r="O5" s="207"/>
      <c r="P5" s="207"/>
      <c r="Q5" s="207"/>
      <c r="R5" s="208"/>
      <c r="S5" s="180" t="s">
        <v>50</v>
      </c>
    </row>
    <row r="6" spans="1:19" s="20" customFormat="1" ht="16.5" customHeight="1">
      <c r="A6" s="197"/>
      <c r="B6" s="182"/>
      <c r="C6" s="197"/>
      <c r="D6" s="197"/>
      <c r="E6" s="26" t="s">
        <v>5</v>
      </c>
      <c r="F6" s="26" t="s">
        <v>63</v>
      </c>
      <c r="G6" s="26" t="s">
        <v>64</v>
      </c>
      <c r="H6" s="26" t="s">
        <v>82</v>
      </c>
      <c r="I6" s="26" t="s">
        <v>83</v>
      </c>
      <c r="J6" s="26" t="s">
        <v>84</v>
      </c>
      <c r="K6" s="26" t="s">
        <v>85</v>
      </c>
      <c r="L6" s="26" t="s">
        <v>61</v>
      </c>
      <c r="M6" s="26">
        <v>2019</v>
      </c>
      <c r="N6" s="26">
        <v>2020</v>
      </c>
      <c r="O6" s="26">
        <v>2021</v>
      </c>
      <c r="P6" s="26">
        <v>2022</v>
      </c>
      <c r="Q6" s="26">
        <v>2023</v>
      </c>
      <c r="R6" s="26">
        <v>2024</v>
      </c>
      <c r="S6" s="182"/>
    </row>
    <row r="7" spans="1:19" s="20" customFormat="1" ht="11.2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  <c r="S7" s="80">
        <v>19</v>
      </c>
    </row>
    <row r="8" spans="1:19" s="20" customFormat="1" ht="13.5" customHeight="1">
      <c r="A8" s="80"/>
      <c r="B8" s="177" t="s">
        <v>110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</row>
    <row r="9" spans="1:19" s="20" customFormat="1" ht="14.25" customHeight="1">
      <c r="A9" s="81">
        <v>1</v>
      </c>
      <c r="B9" s="202" t="s">
        <v>100</v>
      </c>
      <c r="C9" s="203"/>
      <c r="D9" s="204"/>
      <c r="E9" s="204"/>
      <c r="F9" s="204"/>
      <c r="G9" s="204"/>
      <c r="H9" s="204"/>
      <c r="I9" s="204"/>
      <c r="J9" s="204"/>
      <c r="K9" s="203"/>
      <c r="L9" s="203"/>
      <c r="M9" s="203"/>
      <c r="N9" s="203"/>
      <c r="O9" s="203"/>
      <c r="P9" s="203"/>
      <c r="Q9" s="203"/>
      <c r="R9" s="203"/>
      <c r="S9" s="205"/>
    </row>
    <row r="10" spans="1:19" s="20" customFormat="1" ht="19.5" customHeight="1">
      <c r="A10" s="199" t="s">
        <v>11</v>
      </c>
      <c r="B10" s="212" t="s">
        <v>88</v>
      </c>
      <c r="C10" s="198" t="s">
        <v>86</v>
      </c>
      <c r="D10" s="230" t="s">
        <v>106</v>
      </c>
      <c r="E10" s="95">
        <f aca="true" t="shared" si="0" ref="E10:K10">E11+E12</f>
        <v>178272.91000000003</v>
      </c>
      <c r="F10" s="95">
        <f t="shared" si="0"/>
        <v>31627.69</v>
      </c>
      <c r="G10" s="95">
        <f t="shared" si="0"/>
        <v>31314.899999999998</v>
      </c>
      <c r="H10" s="95">
        <f t="shared" si="0"/>
        <v>28832.579999999998</v>
      </c>
      <c r="I10" s="95">
        <f t="shared" si="0"/>
        <v>28832.58</v>
      </c>
      <c r="J10" s="95">
        <f t="shared" si="0"/>
        <v>28832.58</v>
      </c>
      <c r="K10" s="95">
        <f t="shared" si="0"/>
        <v>28832.58</v>
      </c>
      <c r="L10" s="110" t="s">
        <v>99</v>
      </c>
      <c r="M10" s="87">
        <v>35.5</v>
      </c>
      <c r="N10" s="87">
        <v>36</v>
      </c>
      <c r="O10" s="87">
        <v>37</v>
      </c>
      <c r="P10" s="87">
        <v>38</v>
      </c>
      <c r="Q10" s="87">
        <v>39</v>
      </c>
      <c r="R10" s="87">
        <v>40</v>
      </c>
      <c r="S10" s="168" t="s">
        <v>53</v>
      </c>
    </row>
    <row r="11" spans="1:19" s="20" customFormat="1" ht="39.75" customHeight="1">
      <c r="A11" s="200"/>
      <c r="B11" s="213"/>
      <c r="C11" s="194"/>
      <c r="D11" s="82" t="s">
        <v>7</v>
      </c>
      <c r="E11" s="96">
        <f>F11+G11+H11+I11+J11+K11</f>
        <v>178272.91000000003</v>
      </c>
      <c r="F11" s="97">
        <f>20944.32+3.6+340+10339.77</f>
        <v>31627.69</v>
      </c>
      <c r="G11" s="97">
        <f>20431.53+3.6+540+10339.77</f>
        <v>31314.899999999998</v>
      </c>
      <c r="H11" s="97">
        <f>19494.32+3.6+540+8794.66</f>
        <v>28832.579999999998</v>
      </c>
      <c r="I11" s="97">
        <f>28832.58</f>
        <v>28832.58</v>
      </c>
      <c r="J11" s="97">
        <f>28832.58</f>
        <v>28832.58</v>
      </c>
      <c r="K11" s="97">
        <f>28832.58</f>
        <v>28832.58</v>
      </c>
      <c r="L11" s="108" t="s">
        <v>89</v>
      </c>
      <c r="M11" s="107">
        <v>85</v>
      </c>
      <c r="N11" s="107">
        <v>86</v>
      </c>
      <c r="O11" s="107">
        <v>87</v>
      </c>
      <c r="P11" s="107">
        <v>88</v>
      </c>
      <c r="Q11" s="107">
        <v>89</v>
      </c>
      <c r="R11" s="107">
        <v>90</v>
      </c>
      <c r="S11" s="171"/>
    </row>
    <row r="12" spans="1:19" s="20" customFormat="1" ht="24" customHeight="1">
      <c r="A12" s="200"/>
      <c r="B12" s="213"/>
      <c r="C12" s="194"/>
      <c r="D12" s="84" t="s">
        <v>6</v>
      </c>
      <c r="E12" s="96">
        <f>F12+G12+H12+I12+J12+K12</f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108" t="s">
        <v>103</v>
      </c>
      <c r="M12" s="87">
        <v>0.1</v>
      </c>
      <c r="N12" s="87">
        <v>0.1</v>
      </c>
      <c r="O12" s="87">
        <v>0.1</v>
      </c>
      <c r="P12" s="87">
        <v>0.1</v>
      </c>
      <c r="Q12" s="87">
        <v>0.1</v>
      </c>
      <c r="R12" s="87">
        <v>0.1</v>
      </c>
      <c r="S12" s="223"/>
    </row>
    <row r="13" spans="1:19" s="20" customFormat="1" ht="12" customHeight="1">
      <c r="A13" s="83" t="s">
        <v>51</v>
      </c>
      <c r="B13" s="214" t="s">
        <v>101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6"/>
    </row>
    <row r="14" spans="1:19" s="20" customFormat="1" ht="12" customHeight="1">
      <c r="A14" s="196" t="s">
        <v>19</v>
      </c>
      <c r="B14" s="173" t="s">
        <v>87</v>
      </c>
      <c r="C14" s="168" t="s">
        <v>86</v>
      </c>
      <c r="D14" s="230" t="s">
        <v>106</v>
      </c>
      <c r="E14" s="27">
        <f aca="true" t="shared" si="1" ref="E14:K14">E15+E16</f>
        <v>578</v>
      </c>
      <c r="F14" s="27">
        <f t="shared" si="1"/>
        <v>193</v>
      </c>
      <c r="G14" s="27">
        <f t="shared" si="1"/>
        <v>77</v>
      </c>
      <c r="H14" s="27">
        <f t="shared" si="1"/>
        <v>77</v>
      </c>
      <c r="I14" s="27">
        <f t="shared" si="1"/>
        <v>77</v>
      </c>
      <c r="J14" s="27">
        <f t="shared" si="1"/>
        <v>77</v>
      </c>
      <c r="K14" s="27">
        <f t="shared" si="1"/>
        <v>77</v>
      </c>
      <c r="L14" s="187"/>
      <c r="M14" s="153"/>
      <c r="N14" s="153"/>
      <c r="O14" s="153"/>
      <c r="P14" s="153"/>
      <c r="Q14" s="153"/>
      <c r="R14" s="153"/>
      <c r="S14" s="209"/>
    </row>
    <row r="15" spans="1:19" s="20" customFormat="1" ht="9" customHeight="1">
      <c r="A15" s="196"/>
      <c r="B15" s="173"/>
      <c r="C15" s="171"/>
      <c r="D15" s="79" t="s">
        <v>7</v>
      </c>
      <c r="E15" s="28">
        <f>F15+G15+H15+I15+J15+K15</f>
        <v>578</v>
      </c>
      <c r="F15" s="28">
        <f>193</f>
        <v>193</v>
      </c>
      <c r="G15" s="28">
        <f>77</f>
        <v>77</v>
      </c>
      <c r="H15" s="28">
        <f>77</f>
        <v>77</v>
      </c>
      <c r="I15" s="28">
        <f>77</f>
        <v>77</v>
      </c>
      <c r="J15" s="28">
        <f>77</f>
        <v>77</v>
      </c>
      <c r="K15" s="28">
        <f>77</f>
        <v>77</v>
      </c>
      <c r="L15" s="188"/>
      <c r="M15" s="154"/>
      <c r="N15" s="154"/>
      <c r="O15" s="154"/>
      <c r="P15" s="154"/>
      <c r="Q15" s="154"/>
      <c r="R15" s="154"/>
      <c r="S15" s="210"/>
    </row>
    <row r="16" spans="1:19" s="20" customFormat="1" ht="12" customHeight="1">
      <c r="A16" s="196"/>
      <c r="B16" s="173"/>
      <c r="C16" s="171"/>
      <c r="D16" s="85" t="s">
        <v>6</v>
      </c>
      <c r="E16" s="28">
        <f>F16+G16+H16+I16+J16+K16</f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189"/>
      <c r="M16" s="155"/>
      <c r="N16" s="155"/>
      <c r="O16" s="155"/>
      <c r="P16" s="155"/>
      <c r="Q16" s="155"/>
      <c r="R16" s="155"/>
      <c r="S16" s="211"/>
    </row>
    <row r="17" spans="1:19" s="20" customFormat="1" ht="12" customHeight="1">
      <c r="A17" s="145" t="s">
        <v>20</v>
      </c>
      <c r="B17" s="193" t="s">
        <v>94</v>
      </c>
      <c r="C17" s="227"/>
      <c r="D17" s="230" t="s">
        <v>106</v>
      </c>
      <c r="E17" s="91">
        <f>SUM(F17:K17)</f>
        <v>72</v>
      </c>
      <c r="F17" s="92">
        <f aca="true" t="shared" si="2" ref="F17:K17">F18</f>
        <v>72</v>
      </c>
      <c r="G17" s="92">
        <f t="shared" si="2"/>
        <v>0</v>
      </c>
      <c r="H17" s="92">
        <f t="shared" si="2"/>
        <v>0</v>
      </c>
      <c r="I17" s="92">
        <f t="shared" si="2"/>
        <v>0</v>
      </c>
      <c r="J17" s="92">
        <f t="shared" si="2"/>
        <v>0</v>
      </c>
      <c r="K17" s="92">
        <f t="shared" si="2"/>
        <v>0</v>
      </c>
      <c r="L17" s="149" t="s">
        <v>89</v>
      </c>
      <c r="M17" s="153">
        <v>85</v>
      </c>
      <c r="N17" s="153">
        <v>86</v>
      </c>
      <c r="O17" s="153">
        <v>87</v>
      </c>
      <c r="P17" s="153">
        <v>88</v>
      </c>
      <c r="Q17" s="153">
        <v>89</v>
      </c>
      <c r="R17" s="153">
        <v>90</v>
      </c>
      <c r="S17" s="168" t="s">
        <v>98</v>
      </c>
    </row>
    <row r="18" spans="1:19" s="20" customFormat="1" ht="13.5" customHeight="1">
      <c r="A18" s="151"/>
      <c r="B18" s="194"/>
      <c r="C18" s="227"/>
      <c r="D18" s="88" t="s">
        <v>7</v>
      </c>
      <c r="E18" s="28">
        <f>SUM(F18:K18)</f>
        <v>72</v>
      </c>
      <c r="F18" s="28">
        <v>72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150"/>
      <c r="M18" s="154"/>
      <c r="N18" s="154">
        <v>86</v>
      </c>
      <c r="O18" s="154">
        <v>87</v>
      </c>
      <c r="P18" s="154">
        <v>88</v>
      </c>
      <c r="Q18" s="154">
        <v>89</v>
      </c>
      <c r="R18" s="154">
        <v>90</v>
      </c>
      <c r="S18" s="169"/>
    </row>
    <row r="19" spans="1:19" s="20" customFormat="1" ht="15.75" customHeight="1">
      <c r="A19" s="152"/>
      <c r="B19" s="195"/>
      <c r="C19" s="227"/>
      <c r="D19" s="88" t="s">
        <v>6</v>
      </c>
      <c r="E19" s="29">
        <f>SUM(F19:K19)</f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176"/>
      <c r="M19" s="155"/>
      <c r="N19" s="155">
        <v>86</v>
      </c>
      <c r="O19" s="155">
        <v>87</v>
      </c>
      <c r="P19" s="155">
        <v>88</v>
      </c>
      <c r="Q19" s="155">
        <v>89</v>
      </c>
      <c r="R19" s="155">
        <v>90</v>
      </c>
      <c r="S19" s="170"/>
    </row>
    <row r="20" spans="1:19" s="20" customFormat="1" ht="36.75" customHeight="1">
      <c r="A20" s="145" t="s">
        <v>57</v>
      </c>
      <c r="B20" s="149" t="s">
        <v>95</v>
      </c>
      <c r="C20" s="227"/>
      <c r="D20" s="230" t="s">
        <v>106</v>
      </c>
      <c r="E20" s="91">
        <f>SUM(F20:K20)</f>
        <v>35</v>
      </c>
      <c r="F20" s="91">
        <f aca="true" t="shared" si="3" ref="F20:K20">F21+F22</f>
        <v>35</v>
      </c>
      <c r="G20" s="91">
        <f t="shared" si="3"/>
        <v>0</v>
      </c>
      <c r="H20" s="91">
        <f t="shared" si="3"/>
        <v>0</v>
      </c>
      <c r="I20" s="91">
        <f t="shared" si="3"/>
        <v>0</v>
      </c>
      <c r="J20" s="91">
        <f t="shared" si="3"/>
        <v>0</v>
      </c>
      <c r="K20" s="91">
        <f t="shared" si="3"/>
        <v>0</v>
      </c>
      <c r="L20" s="187" t="s">
        <v>90</v>
      </c>
      <c r="M20" s="153">
        <v>48</v>
      </c>
      <c r="N20" s="153">
        <v>50</v>
      </c>
      <c r="O20" s="153">
        <v>53</v>
      </c>
      <c r="P20" s="153">
        <v>55</v>
      </c>
      <c r="Q20" s="153">
        <v>58</v>
      </c>
      <c r="R20" s="153">
        <v>60</v>
      </c>
      <c r="S20" s="168" t="s">
        <v>81</v>
      </c>
    </row>
    <row r="21" spans="1:19" s="20" customFormat="1" ht="18" customHeight="1">
      <c r="A21" s="146"/>
      <c r="B21" s="150"/>
      <c r="C21" s="227"/>
      <c r="D21" s="88" t="s">
        <v>7</v>
      </c>
      <c r="E21" s="28">
        <f>SUM(F21:K21)</f>
        <v>35</v>
      </c>
      <c r="F21" s="28">
        <v>35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188"/>
      <c r="M21" s="154"/>
      <c r="N21" s="154">
        <v>50</v>
      </c>
      <c r="O21" s="154">
        <v>53</v>
      </c>
      <c r="P21" s="154">
        <v>55</v>
      </c>
      <c r="Q21" s="154">
        <v>58</v>
      </c>
      <c r="R21" s="154">
        <v>60</v>
      </c>
      <c r="S21" s="171"/>
    </row>
    <row r="22" spans="1:19" s="20" customFormat="1" ht="17.25" customHeight="1">
      <c r="A22" s="151"/>
      <c r="B22" s="150"/>
      <c r="C22" s="227"/>
      <c r="D22" s="31" t="s">
        <v>6</v>
      </c>
      <c r="E22" s="32">
        <v>0</v>
      </c>
      <c r="F22" s="32">
        <v>0</v>
      </c>
      <c r="G22" s="32">
        <v>0</v>
      </c>
      <c r="H22" s="32">
        <v>0</v>
      </c>
      <c r="I22" s="28">
        <v>0</v>
      </c>
      <c r="J22" s="28">
        <v>0</v>
      </c>
      <c r="K22" s="28">
        <v>0</v>
      </c>
      <c r="L22" s="189"/>
      <c r="M22" s="155"/>
      <c r="N22" s="155">
        <v>50</v>
      </c>
      <c r="O22" s="155">
        <v>53</v>
      </c>
      <c r="P22" s="155">
        <v>55</v>
      </c>
      <c r="Q22" s="155">
        <v>58</v>
      </c>
      <c r="R22" s="155">
        <v>60</v>
      </c>
      <c r="S22" s="171"/>
    </row>
    <row r="23" spans="1:19" s="20" customFormat="1" ht="75" customHeight="1">
      <c r="A23" s="86"/>
      <c r="B23" s="150"/>
      <c r="C23" s="227"/>
      <c r="D23" s="31"/>
      <c r="E23" s="32"/>
      <c r="F23" s="32"/>
      <c r="G23" s="32"/>
      <c r="H23" s="32"/>
      <c r="I23" s="32"/>
      <c r="J23" s="32"/>
      <c r="K23" s="28"/>
      <c r="L23" s="90" t="s">
        <v>91</v>
      </c>
      <c r="M23" s="87">
        <v>50</v>
      </c>
      <c r="N23" s="87">
        <v>50</v>
      </c>
      <c r="O23" s="87">
        <v>50</v>
      </c>
      <c r="P23" s="87">
        <v>50</v>
      </c>
      <c r="Q23" s="87">
        <v>50</v>
      </c>
      <c r="R23" s="87">
        <v>50</v>
      </c>
      <c r="S23" s="171"/>
    </row>
    <row r="24" spans="1:19" s="20" customFormat="1" ht="15" customHeight="1">
      <c r="A24" s="145" t="s">
        <v>58</v>
      </c>
      <c r="B24" s="149" t="s">
        <v>96</v>
      </c>
      <c r="C24" s="227"/>
      <c r="D24" s="230" t="s">
        <v>106</v>
      </c>
      <c r="E24" s="34">
        <f>SUM(F24:K24)</f>
        <v>459</v>
      </c>
      <c r="F24" s="34">
        <f aca="true" t="shared" si="4" ref="F24:K24">F25+F26</f>
        <v>74</v>
      </c>
      <c r="G24" s="34">
        <f t="shared" si="4"/>
        <v>77</v>
      </c>
      <c r="H24" s="34">
        <f t="shared" si="4"/>
        <v>77</v>
      </c>
      <c r="I24" s="34">
        <f t="shared" si="4"/>
        <v>77</v>
      </c>
      <c r="J24" s="34">
        <f t="shared" si="4"/>
        <v>77</v>
      </c>
      <c r="K24" s="34">
        <f t="shared" si="4"/>
        <v>77</v>
      </c>
      <c r="L24" s="217" t="s">
        <v>104</v>
      </c>
      <c r="M24" s="153">
        <v>5</v>
      </c>
      <c r="N24" s="153">
        <v>5</v>
      </c>
      <c r="O24" s="153">
        <v>5</v>
      </c>
      <c r="P24" s="153">
        <v>5</v>
      </c>
      <c r="Q24" s="153">
        <v>5</v>
      </c>
      <c r="R24" s="153">
        <v>5</v>
      </c>
      <c r="S24" s="168" t="s">
        <v>54</v>
      </c>
    </row>
    <row r="25" spans="1:19" s="20" customFormat="1" ht="13.5" customHeight="1">
      <c r="A25" s="151"/>
      <c r="B25" s="150"/>
      <c r="C25" s="227"/>
      <c r="D25" s="88" t="s">
        <v>7</v>
      </c>
      <c r="E25" s="32">
        <f>F25+G25+H25+I25+J25+K25</f>
        <v>459</v>
      </c>
      <c r="F25" s="32">
        <v>74</v>
      </c>
      <c r="G25" s="32">
        <f>77</f>
        <v>77</v>
      </c>
      <c r="H25" s="32">
        <f>77</f>
        <v>77</v>
      </c>
      <c r="I25" s="32">
        <f>77</f>
        <v>77</v>
      </c>
      <c r="J25" s="32">
        <f>77</f>
        <v>77</v>
      </c>
      <c r="K25" s="32">
        <f>77</f>
        <v>77</v>
      </c>
      <c r="L25" s="218"/>
      <c r="M25" s="154"/>
      <c r="N25" s="154"/>
      <c r="O25" s="154"/>
      <c r="P25" s="154"/>
      <c r="Q25" s="154"/>
      <c r="R25" s="154"/>
      <c r="S25" s="171"/>
    </row>
    <row r="26" spans="1:19" s="20" customFormat="1" ht="15" customHeight="1">
      <c r="A26" s="152"/>
      <c r="B26" s="186"/>
      <c r="C26" s="227"/>
      <c r="D26" s="88" t="s">
        <v>6</v>
      </c>
      <c r="E26" s="32">
        <f>F26+G26+H26+I26+J26+K26</f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93">
        <v>0</v>
      </c>
      <c r="L26" s="219"/>
      <c r="M26" s="155"/>
      <c r="N26" s="155"/>
      <c r="O26" s="155"/>
      <c r="P26" s="155"/>
      <c r="Q26" s="155"/>
      <c r="R26" s="155"/>
      <c r="S26" s="170"/>
    </row>
    <row r="27" spans="1:23" s="24" customFormat="1" ht="20.25" customHeight="1">
      <c r="A27" s="145" t="s">
        <v>59</v>
      </c>
      <c r="B27" s="149" t="s">
        <v>97</v>
      </c>
      <c r="C27" s="227"/>
      <c r="D27" s="230" t="s">
        <v>106</v>
      </c>
      <c r="E27" s="34">
        <f>SUM(F27:K27)</f>
        <v>12</v>
      </c>
      <c r="F27" s="34">
        <f>12</f>
        <v>12</v>
      </c>
      <c r="G27" s="34">
        <f>G28</f>
        <v>0</v>
      </c>
      <c r="H27" s="34">
        <f>H28</f>
        <v>0</v>
      </c>
      <c r="I27" s="34">
        <f>I28</f>
        <v>0</v>
      </c>
      <c r="J27" s="34">
        <f>J28</f>
        <v>0</v>
      </c>
      <c r="K27" s="34">
        <f>K28</f>
        <v>0</v>
      </c>
      <c r="L27" s="161" t="s">
        <v>105</v>
      </c>
      <c r="M27" s="163">
        <v>2</v>
      </c>
      <c r="N27" s="163">
        <v>2</v>
      </c>
      <c r="O27" s="163">
        <v>2</v>
      </c>
      <c r="P27" s="163">
        <v>2</v>
      </c>
      <c r="Q27" s="163">
        <v>2</v>
      </c>
      <c r="R27" s="163">
        <v>2</v>
      </c>
      <c r="S27" s="168" t="s">
        <v>55</v>
      </c>
      <c r="T27" s="25"/>
      <c r="U27" s="25"/>
      <c r="V27" s="25"/>
      <c r="W27" s="25"/>
    </row>
    <row r="28" spans="1:19" s="25" customFormat="1" ht="13.5" customHeight="1">
      <c r="A28" s="151"/>
      <c r="B28" s="150"/>
      <c r="C28" s="227"/>
      <c r="D28" s="31" t="s">
        <v>7</v>
      </c>
      <c r="E28" s="32">
        <f>SUM(F28:K28)</f>
        <v>12</v>
      </c>
      <c r="F28" s="32">
        <f>12</f>
        <v>12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162"/>
      <c r="M28" s="164"/>
      <c r="N28" s="164"/>
      <c r="O28" s="164"/>
      <c r="P28" s="164"/>
      <c r="Q28" s="164"/>
      <c r="R28" s="164"/>
      <c r="S28" s="224"/>
    </row>
    <row r="29" spans="1:19" s="25" customFormat="1" ht="11.25" customHeight="1">
      <c r="A29" s="152"/>
      <c r="B29" s="176"/>
      <c r="C29" s="228"/>
      <c r="D29" s="94" t="s">
        <v>6</v>
      </c>
      <c r="E29" s="93">
        <f>SUM(F29:K29)</f>
        <v>0</v>
      </c>
      <c r="F29" s="93">
        <v>0</v>
      </c>
      <c r="G29" s="93">
        <v>0</v>
      </c>
      <c r="H29" s="93">
        <v>0</v>
      </c>
      <c r="I29" s="29">
        <v>0</v>
      </c>
      <c r="J29" s="29">
        <v>0</v>
      </c>
      <c r="K29" s="29">
        <v>0</v>
      </c>
      <c r="L29" s="111" t="s">
        <v>92</v>
      </c>
      <c r="M29" s="87">
        <v>100</v>
      </c>
      <c r="N29" s="87">
        <v>100</v>
      </c>
      <c r="O29" s="87">
        <v>100</v>
      </c>
      <c r="P29" s="87">
        <v>100</v>
      </c>
      <c r="Q29" s="87">
        <v>100</v>
      </c>
      <c r="R29" s="87">
        <v>100</v>
      </c>
      <c r="S29" s="225"/>
    </row>
    <row r="30" spans="1:19" s="25" customFormat="1" ht="14.25" customHeight="1">
      <c r="A30" s="83" t="s">
        <v>66</v>
      </c>
      <c r="B30" s="177" t="s">
        <v>102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</row>
    <row r="31" spans="1:19" s="25" customFormat="1" ht="15" customHeight="1">
      <c r="A31" s="145" t="s">
        <v>67</v>
      </c>
      <c r="B31" s="149" t="s">
        <v>68</v>
      </c>
      <c r="C31" s="168" t="s">
        <v>86</v>
      </c>
      <c r="D31" s="230" t="s">
        <v>106</v>
      </c>
      <c r="E31" s="27">
        <f>E32+E33</f>
        <v>90</v>
      </c>
      <c r="F31" s="27">
        <f aca="true" t="shared" si="5" ref="F31:K31">F32+F33</f>
        <v>90</v>
      </c>
      <c r="G31" s="27">
        <f t="shared" si="5"/>
        <v>0</v>
      </c>
      <c r="H31" s="27">
        <f t="shared" si="5"/>
        <v>0</v>
      </c>
      <c r="I31" s="27">
        <f t="shared" si="5"/>
        <v>0</v>
      </c>
      <c r="J31" s="27">
        <f t="shared" si="5"/>
        <v>0</v>
      </c>
      <c r="K31" s="27">
        <f t="shared" si="5"/>
        <v>0</v>
      </c>
      <c r="L31" s="168"/>
      <c r="M31" s="165"/>
      <c r="N31" s="165"/>
      <c r="O31" s="165"/>
      <c r="P31" s="165"/>
      <c r="Q31" s="165"/>
      <c r="R31" s="165"/>
      <c r="S31" s="158"/>
    </row>
    <row r="32" spans="1:19" s="25" customFormat="1" ht="12.75" customHeight="1">
      <c r="A32" s="146"/>
      <c r="B32" s="150"/>
      <c r="C32" s="171"/>
      <c r="D32" s="88" t="s">
        <v>7</v>
      </c>
      <c r="E32" s="28">
        <f>F32+G32+H32+I32+J32+K32</f>
        <v>90</v>
      </c>
      <c r="F32" s="28">
        <f>90</f>
        <v>90</v>
      </c>
      <c r="G32" s="28">
        <f>G35+G38</f>
        <v>0</v>
      </c>
      <c r="H32" s="28">
        <f>H35+H38</f>
        <v>0</v>
      </c>
      <c r="I32" s="28">
        <f>I35+I38</f>
        <v>0</v>
      </c>
      <c r="J32" s="28">
        <f>J35+J38</f>
        <v>0</v>
      </c>
      <c r="K32" s="28">
        <f>K35+K38</f>
        <v>0</v>
      </c>
      <c r="L32" s="171"/>
      <c r="M32" s="166"/>
      <c r="N32" s="166"/>
      <c r="O32" s="166"/>
      <c r="P32" s="166"/>
      <c r="Q32" s="166"/>
      <c r="R32" s="166"/>
      <c r="S32" s="159"/>
    </row>
    <row r="33" spans="1:19" s="25" customFormat="1" ht="12.75" customHeight="1">
      <c r="A33" s="146"/>
      <c r="B33" s="150"/>
      <c r="C33" s="171"/>
      <c r="D33" s="89" t="s">
        <v>6</v>
      </c>
      <c r="E33" s="28">
        <f>F33+G33+H33+I33+J33+K33</f>
        <v>0</v>
      </c>
      <c r="F33" s="29">
        <f aca="true" t="shared" si="6" ref="F33:K33">F39+F36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179"/>
      <c r="M33" s="167"/>
      <c r="N33" s="167"/>
      <c r="O33" s="167"/>
      <c r="P33" s="167"/>
      <c r="Q33" s="167"/>
      <c r="R33" s="167"/>
      <c r="S33" s="160"/>
    </row>
    <row r="34" spans="1:19" s="25" customFormat="1" ht="12" customHeight="1">
      <c r="A34" s="147"/>
      <c r="B34" s="174"/>
      <c r="C34" s="227"/>
      <c r="D34" s="230" t="s">
        <v>106</v>
      </c>
      <c r="E34" s="27">
        <f aca="true" t="shared" si="7" ref="E34:K34">E35+E36</f>
        <v>30</v>
      </c>
      <c r="F34" s="27">
        <f t="shared" si="7"/>
        <v>30</v>
      </c>
      <c r="G34" s="27">
        <f t="shared" si="7"/>
        <v>0</v>
      </c>
      <c r="H34" s="27">
        <f t="shared" si="7"/>
        <v>0</v>
      </c>
      <c r="I34" s="27">
        <f t="shared" si="7"/>
        <v>0</v>
      </c>
      <c r="J34" s="27">
        <f t="shared" si="7"/>
        <v>0</v>
      </c>
      <c r="K34" s="27">
        <f t="shared" si="7"/>
        <v>0</v>
      </c>
      <c r="L34" s="161" t="s">
        <v>93</v>
      </c>
      <c r="M34" s="156">
        <v>100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  <c r="S34" s="171" t="s">
        <v>81</v>
      </c>
    </row>
    <row r="35" spans="1:19" s="25" customFormat="1" ht="12.75" customHeight="1">
      <c r="A35" s="147"/>
      <c r="B35" s="174"/>
      <c r="C35" s="227"/>
      <c r="D35" s="88" t="s">
        <v>7</v>
      </c>
      <c r="E35" s="28">
        <f>F35+G35+H35+I35+J35+K35</f>
        <v>30</v>
      </c>
      <c r="F35" s="28">
        <f>30</f>
        <v>30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162"/>
      <c r="M35" s="157"/>
      <c r="N35" s="157"/>
      <c r="O35" s="156">
        <v>100</v>
      </c>
      <c r="P35" s="156">
        <v>100</v>
      </c>
      <c r="Q35" s="156">
        <v>100</v>
      </c>
      <c r="R35" s="156">
        <v>100</v>
      </c>
      <c r="S35" s="171"/>
    </row>
    <row r="36" spans="1:19" s="25" customFormat="1" ht="12.75" customHeight="1">
      <c r="A36" s="147"/>
      <c r="B36" s="174"/>
      <c r="C36" s="227"/>
      <c r="D36" s="89" t="s">
        <v>6</v>
      </c>
      <c r="E36" s="28">
        <f>F36+G36+H36+I36+J36+K36</f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162"/>
      <c r="M36" s="157"/>
      <c r="N36" s="157"/>
      <c r="O36" s="156"/>
      <c r="P36" s="156"/>
      <c r="Q36" s="156"/>
      <c r="R36" s="156"/>
      <c r="S36" s="179"/>
    </row>
    <row r="37" spans="1:23" s="24" customFormat="1" ht="12" customHeight="1">
      <c r="A37" s="147"/>
      <c r="B37" s="174"/>
      <c r="C37" s="227"/>
      <c r="D37" s="231" t="s">
        <v>62</v>
      </c>
      <c r="E37" s="34">
        <f aca="true" t="shared" si="8" ref="E37:E42">SUM(F37:K37)</f>
        <v>60</v>
      </c>
      <c r="F37" s="34">
        <f aca="true" t="shared" si="9" ref="F37:K37">F38</f>
        <v>60</v>
      </c>
      <c r="G37" s="34">
        <f t="shared" si="9"/>
        <v>0</v>
      </c>
      <c r="H37" s="34">
        <f t="shared" si="9"/>
        <v>0</v>
      </c>
      <c r="I37" s="34">
        <f t="shared" si="9"/>
        <v>0</v>
      </c>
      <c r="J37" s="34">
        <f t="shared" si="9"/>
        <v>0</v>
      </c>
      <c r="K37" s="34">
        <f t="shared" si="9"/>
        <v>0</v>
      </c>
      <c r="L37" s="162"/>
      <c r="M37" s="156">
        <v>100</v>
      </c>
      <c r="N37" s="156">
        <v>100</v>
      </c>
      <c r="O37" s="156">
        <v>100</v>
      </c>
      <c r="P37" s="156">
        <v>100</v>
      </c>
      <c r="Q37" s="156">
        <v>100</v>
      </c>
      <c r="R37" s="156">
        <v>100</v>
      </c>
      <c r="S37" s="168" t="s">
        <v>55</v>
      </c>
      <c r="T37" s="25"/>
      <c r="U37" s="25"/>
      <c r="V37" s="25"/>
      <c r="W37" s="25"/>
    </row>
    <row r="38" spans="1:19" s="25" customFormat="1" ht="11.25" customHeight="1">
      <c r="A38" s="147"/>
      <c r="B38" s="174"/>
      <c r="C38" s="227"/>
      <c r="D38" s="31" t="s">
        <v>7</v>
      </c>
      <c r="E38" s="32">
        <f t="shared" si="8"/>
        <v>60</v>
      </c>
      <c r="F38" s="32">
        <f>60</f>
        <v>60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162"/>
      <c r="M38" s="157"/>
      <c r="N38" s="157"/>
      <c r="O38" s="157"/>
      <c r="P38" s="157"/>
      <c r="Q38" s="157"/>
      <c r="R38" s="157"/>
      <c r="S38" s="171"/>
    </row>
    <row r="39" spans="1:19" s="25" customFormat="1" ht="23.25" customHeight="1" thickBot="1">
      <c r="A39" s="148"/>
      <c r="B39" s="175"/>
      <c r="C39" s="228"/>
      <c r="D39" s="31" t="s">
        <v>6</v>
      </c>
      <c r="E39" s="32">
        <f t="shared" si="8"/>
        <v>0</v>
      </c>
      <c r="F39" s="32">
        <v>0</v>
      </c>
      <c r="G39" s="32">
        <v>0</v>
      </c>
      <c r="H39" s="32">
        <v>0</v>
      </c>
      <c r="I39" s="28">
        <v>0</v>
      </c>
      <c r="J39" s="28">
        <v>0</v>
      </c>
      <c r="K39" s="28">
        <v>0</v>
      </c>
      <c r="L39" s="111" t="s">
        <v>107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79"/>
    </row>
    <row r="40" spans="1:19" ht="13.5" customHeight="1">
      <c r="A40" s="172"/>
      <c r="B40" s="180" t="s">
        <v>56</v>
      </c>
      <c r="C40" s="190"/>
      <c r="D40" s="229" t="s">
        <v>52</v>
      </c>
      <c r="E40" s="98">
        <f>SUM(F40:K40)</f>
        <v>178940.91000000003</v>
      </c>
      <c r="F40" s="99">
        <f aca="true" t="shared" si="10" ref="F40:K40">SUM(F41:F42)</f>
        <v>31910.69</v>
      </c>
      <c r="G40" s="99">
        <f t="shared" si="10"/>
        <v>31391.899999999998</v>
      </c>
      <c r="H40" s="99">
        <f t="shared" si="10"/>
        <v>28909.579999999998</v>
      </c>
      <c r="I40" s="99">
        <f t="shared" si="10"/>
        <v>28909.58</v>
      </c>
      <c r="J40" s="99">
        <f t="shared" si="10"/>
        <v>28909.58</v>
      </c>
      <c r="K40" s="100">
        <f t="shared" si="10"/>
        <v>28909.58</v>
      </c>
      <c r="L40" s="183"/>
      <c r="M40" s="172"/>
      <c r="N40" s="172"/>
      <c r="O40" s="172"/>
      <c r="P40" s="172"/>
      <c r="Q40" s="172"/>
      <c r="R40" s="172"/>
      <c r="S40" s="172"/>
    </row>
    <row r="41" spans="1:19" ht="12.75" customHeight="1">
      <c r="A41" s="172"/>
      <c r="B41" s="181"/>
      <c r="C41" s="191"/>
      <c r="D41" s="21" t="s">
        <v>7</v>
      </c>
      <c r="E41" s="101">
        <f t="shared" si="8"/>
        <v>178940.91000000003</v>
      </c>
      <c r="F41" s="102">
        <f aca="true" t="shared" si="11" ref="F41:K41">F15+F11+F32</f>
        <v>31910.69</v>
      </c>
      <c r="G41" s="102">
        <f t="shared" si="11"/>
        <v>31391.899999999998</v>
      </c>
      <c r="H41" s="102">
        <f t="shared" si="11"/>
        <v>28909.579999999998</v>
      </c>
      <c r="I41" s="102">
        <f t="shared" si="11"/>
        <v>28909.58</v>
      </c>
      <c r="J41" s="102">
        <f t="shared" si="11"/>
        <v>28909.58</v>
      </c>
      <c r="K41" s="103">
        <f t="shared" si="11"/>
        <v>28909.58</v>
      </c>
      <c r="L41" s="184"/>
      <c r="M41" s="172"/>
      <c r="N41" s="172"/>
      <c r="O41" s="172"/>
      <c r="P41" s="172"/>
      <c r="Q41" s="172"/>
      <c r="R41" s="172"/>
      <c r="S41" s="172"/>
    </row>
    <row r="42" spans="1:19" ht="12" customHeight="1" thickBot="1">
      <c r="A42" s="172"/>
      <c r="B42" s="182"/>
      <c r="C42" s="192"/>
      <c r="D42" s="22" t="s">
        <v>6</v>
      </c>
      <c r="E42" s="104">
        <f t="shared" si="8"/>
        <v>0</v>
      </c>
      <c r="F42" s="105">
        <f aca="true" t="shared" si="12" ref="F42:K42">F12+F16+F33</f>
        <v>0</v>
      </c>
      <c r="G42" s="105">
        <f t="shared" si="12"/>
        <v>0</v>
      </c>
      <c r="H42" s="105">
        <f t="shared" si="12"/>
        <v>0</v>
      </c>
      <c r="I42" s="105">
        <f t="shared" si="12"/>
        <v>0</v>
      </c>
      <c r="J42" s="105">
        <f t="shared" si="12"/>
        <v>0</v>
      </c>
      <c r="K42" s="106">
        <f t="shared" si="12"/>
        <v>0</v>
      </c>
      <c r="L42" s="185"/>
      <c r="M42" s="172"/>
      <c r="N42" s="172"/>
      <c r="O42" s="172"/>
      <c r="P42" s="172"/>
      <c r="Q42" s="172"/>
      <c r="R42" s="172"/>
      <c r="S42" s="172"/>
    </row>
    <row r="45" spans="3:18" ht="18.75" customHeight="1">
      <c r="C45" s="15"/>
      <c r="D45" s="15"/>
      <c r="E45" s="15"/>
      <c r="F45" s="23"/>
      <c r="G45" s="23"/>
      <c r="H45" s="15"/>
      <c r="I45" s="15"/>
      <c r="J45" s="15"/>
      <c r="K45" s="15"/>
      <c r="M45" s="15"/>
      <c r="N45" s="15"/>
      <c r="O45" s="15"/>
      <c r="P45" s="15"/>
      <c r="Q45" s="15"/>
      <c r="R45" s="15"/>
    </row>
  </sheetData>
  <sheetProtection/>
  <mergeCells count="108">
    <mergeCell ref="L17:L19"/>
    <mergeCell ref="M17:M19"/>
    <mergeCell ref="S34:S36"/>
    <mergeCell ref="P20:P22"/>
    <mergeCell ref="Q20:Q22"/>
    <mergeCell ref="N31:N33"/>
    <mergeCell ref="O31:O33"/>
    <mergeCell ref="P27:P28"/>
    <mergeCell ref="P17:P19"/>
    <mergeCell ref="P34:P36"/>
    <mergeCell ref="P14:P16"/>
    <mergeCell ref="N34:N36"/>
    <mergeCell ref="M27:M28"/>
    <mergeCell ref="L31:L33"/>
    <mergeCell ref="M31:M33"/>
    <mergeCell ref="N27:N28"/>
    <mergeCell ref="M24:M26"/>
    <mergeCell ref="M14:M16"/>
    <mergeCell ref="Q37:Q38"/>
    <mergeCell ref="O37:O38"/>
    <mergeCell ref="P37:P38"/>
    <mergeCell ref="N17:N19"/>
    <mergeCell ref="O17:O19"/>
    <mergeCell ref="A3:S3"/>
    <mergeCell ref="A5:A6"/>
    <mergeCell ref="S5:S6"/>
    <mergeCell ref="R37:R38"/>
    <mergeCell ref="N24:N26"/>
    <mergeCell ref="O24:O26"/>
    <mergeCell ref="P24:P26"/>
    <mergeCell ref="Q17:Q19"/>
    <mergeCell ref="R17:R19"/>
    <mergeCell ref="O34:O36"/>
    <mergeCell ref="O14:O16"/>
    <mergeCell ref="B13:S13"/>
    <mergeCell ref="Q14:Q16"/>
    <mergeCell ref="Q27:Q28"/>
    <mergeCell ref="L24:L26"/>
    <mergeCell ref="L1:S1"/>
    <mergeCell ref="L2:S2"/>
    <mergeCell ref="S10:S12"/>
    <mergeCell ref="R27:R28"/>
    <mergeCell ref="S27:S29"/>
    <mergeCell ref="R14:R16"/>
    <mergeCell ref="B8:S8"/>
    <mergeCell ref="B9:S9"/>
    <mergeCell ref="E5:K5"/>
    <mergeCell ref="B5:B6"/>
    <mergeCell ref="C5:C6"/>
    <mergeCell ref="L5:R5"/>
    <mergeCell ref="S14:S16"/>
    <mergeCell ref="B10:B12"/>
    <mergeCell ref="L14:L16"/>
    <mergeCell ref="A17:A19"/>
    <mergeCell ref="B17:B19"/>
    <mergeCell ref="A14:A16"/>
    <mergeCell ref="D5:D6"/>
    <mergeCell ref="C10:C12"/>
    <mergeCell ref="A10:A12"/>
    <mergeCell ref="C14:C29"/>
    <mergeCell ref="N14:N16"/>
    <mergeCell ref="A24:A26"/>
    <mergeCell ref="B24:B26"/>
    <mergeCell ref="L20:L22"/>
    <mergeCell ref="C40:C42"/>
    <mergeCell ref="A27:A29"/>
    <mergeCell ref="A40:A42"/>
    <mergeCell ref="M20:M22"/>
    <mergeCell ref="N20:N22"/>
    <mergeCell ref="P40:P42"/>
    <mergeCell ref="Q40:Q42"/>
    <mergeCell ref="S40:S42"/>
    <mergeCell ref="M40:M42"/>
    <mergeCell ref="O40:O42"/>
    <mergeCell ref="B40:B42"/>
    <mergeCell ref="L40:L42"/>
    <mergeCell ref="N40:N42"/>
    <mergeCell ref="S17:S19"/>
    <mergeCell ref="S20:S23"/>
    <mergeCell ref="S24:S26"/>
    <mergeCell ref="R40:R42"/>
    <mergeCell ref="B14:B16"/>
    <mergeCell ref="B31:B39"/>
    <mergeCell ref="B27:B29"/>
    <mergeCell ref="B30:S30"/>
    <mergeCell ref="R34:R36"/>
    <mergeCell ref="S37:S39"/>
    <mergeCell ref="S31:S33"/>
    <mergeCell ref="R20:R22"/>
    <mergeCell ref="L34:L38"/>
    <mergeCell ref="R24:R26"/>
    <mergeCell ref="Q34:Q36"/>
    <mergeCell ref="O20:O22"/>
    <mergeCell ref="O27:O28"/>
    <mergeCell ref="P31:P33"/>
    <mergeCell ref="Q31:Q33"/>
    <mergeCell ref="R31:R33"/>
    <mergeCell ref="A31:A39"/>
    <mergeCell ref="B20:B23"/>
    <mergeCell ref="A20:A22"/>
    <mergeCell ref="Q24:Q26"/>
    <mergeCell ref="M34:M36"/>
    <mergeCell ref="C31:C39"/>
    <mergeCell ref="M37:M38"/>
    <mergeCell ref="N37:N38"/>
    <mergeCell ref="L27:L28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PageLayoutView="0" workbookViewId="0" topLeftCell="A4">
      <selection activeCell="H21" sqref="H21"/>
    </sheetView>
  </sheetViews>
  <sheetFormatPr defaultColWidth="9.140625" defaultRowHeight="15"/>
  <cols>
    <col min="6" max="6" width="12.00390625" style="0" customWidth="1"/>
    <col min="9" max="9" width="10.140625" style="66" bestFit="1" customWidth="1"/>
  </cols>
  <sheetData>
    <row r="1" spans="2:9" ht="33.75" customHeight="1" thickBot="1">
      <c r="B1" s="35">
        <v>2017</v>
      </c>
      <c r="C1" s="35">
        <v>2018</v>
      </c>
      <c r="D1" s="35">
        <v>2019</v>
      </c>
      <c r="E1" s="35">
        <v>2020</v>
      </c>
      <c r="F1" s="61" t="s">
        <v>75</v>
      </c>
      <c r="I1" s="66" t="s">
        <v>70</v>
      </c>
    </row>
    <row r="2" spans="1:9" ht="14.25">
      <c r="A2" s="39" t="s">
        <v>5</v>
      </c>
      <c r="B2" s="33">
        <f>B3+B4</f>
        <v>-2604.7</v>
      </c>
      <c r="C2" s="33">
        <f>C3+C4</f>
        <v>-2604.7</v>
      </c>
      <c r="D2" s="33">
        <f>D3+D4</f>
        <v>-2604.7</v>
      </c>
      <c r="E2" s="53">
        <f>E3+E4</f>
        <v>-2604.7</v>
      </c>
      <c r="F2" s="41">
        <f>B2+C2+D2+E2</f>
        <v>-10418.8</v>
      </c>
      <c r="G2" s="65"/>
      <c r="H2" s="65" t="s">
        <v>69</v>
      </c>
      <c r="I2" s="67">
        <v>1.1</v>
      </c>
    </row>
    <row r="3" spans="1:6" ht="14.25">
      <c r="A3" s="40" t="s">
        <v>7</v>
      </c>
      <c r="B3" s="46">
        <v>-2604.7</v>
      </c>
      <c r="C3" s="46">
        <v>-2604.7</v>
      </c>
      <c r="D3" s="46">
        <v>-2604.7</v>
      </c>
      <c r="E3" s="54">
        <v>-2604.7</v>
      </c>
      <c r="F3" s="63">
        <f aca="true" t="shared" si="0" ref="F3:F27">B3+C3+D3+E3</f>
        <v>-10418.8</v>
      </c>
    </row>
    <row r="4" spans="1:6" ht="15" thickBot="1">
      <c r="A4" s="42" t="s">
        <v>6</v>
      </c>
      <c r="B4" s="47">
        <v>0</v>
      </c>
      <c r="C4" s="47">
        <v>0</v>
      </c>
      <c r="D4" s="47">
        <v>0</v>
      </c>
      <c r="E4" s="55">
        <v>0</v>
      </c>
      <c r="F4" s="64">
        <f t="shared" si="0"/>
        <v>0</v>
      </c>
    </row>
    <row r="5" spans="1:9" ht="14.25">
      <c r="A5" s="44" t="s">
        <v>5</v>
      </c>
      <c r="B5" s="45">
        <f>B8+B11+B14+B17</f>
        <v>-239.05</v>
      </c>
      <c r="C5" s="45">
        <f>C8+C11+C14+C17</f>
        <v>-239.05</v>
      </c>
      <c r="D5" s="45">
        <f>D8+D11+D14+D17</f>
        <v>-239.05</v>
      </c>
      <c r="E5" s="56">
        <f>E8+E11+E14+E17</f>
        <v>-239.05</v>
      </c>
      <c r="F5" s="41">
        <f t="shared" si="0"/>
        <v>-956.2</v>
      </c>
      <c r="G5" s="65"/>
      <c r="H5" s="65"/>
      <c r="I5" s="67">
        <v>2.1</v>
      </c>
    </row>
    <row r="6" spans="1:6" ht="14.25">
      <c r="A6" s="40" t="s">
        <v>7</v>
      </c>
      <c r="B6" s="30">
        <v>-239.05</v>
      </c>
      <c r="C6" s="30">
        <v>-239.05</v>
      </c>
      <c r="D6" s="30">
        <v>-239.05</v>
      </c>
      <c r="E6" s="57">
        <v>-239.05</v>
      </c>
      <c r="F6" s="63">
        <f t="shared" si="0"/>
        <v>-956.2</v>
      </c>
    </row>
    <row r="7" spans="1:6" ht="14.25">
      <c r="A7" s="40" t="s">
        <v>6</v>
      </c>
      <c r="B7" s="38">
        <v>0</v>
      </c>
      <c r="C7" s="38">
        <v>0</v>
      </c>
      <c r="D7" s="38">
        <v>0</v>
      </c>
      <c r="E7" s="58">
        <v>0</v>
      </c>
      <c r="F7" s="64">
        <f t="shared" si="0"/>
        <v>0</v>
      </c>
    </row>
    <row r="8" spans="1:9" ht="14.25">
      <c r="A8" s="40" t="s">
        <v>5</v>
      </c>
      <c r="B8" s="37">
        <v>-21</v>
      </c>
      <c r="C8" s="37">
        <v>-21</v>
      </c>
      <c r="D8" s="37">
        <v>-21</v>
      </c>
      <c r="E8" s="59">
        <v>-21</v>
      </c>
      <c r="F8" s="41">
        <f t="shared" si="0"/>
        <v>-84</v>
      </c>
      <c r="G8" s="65"/>
      <c r="H8" s="65" t="s">
        <v>72</v>
      </c>
      <c r="I8" s="68" t="s">
        <v>78</v>
      </c>
    </row>
    <row r="9" spans="1:6" ht="14.25">
      <c r="A9" s="40" t="s">
        <v>7</v>
      </c>
      <c r="B9" s="37">
        <v>-21</v>
      </c>
      <c r="C9" s="37">
        <v>-21</v>
      </c>
      <c r="D9" s="37">
        <v>-21</v>
      </c>
      <c r="E9" s="59">
        <v>-21</v>
      </c>
      <c r="F9" s="63">
        <f t="shared" si="0"/>
        <v>-84</v>
      </c>
    </row>
    <row r="10" spans="1:6" ht="14.25">
      <c r="A10" s="40" t="s">
        <v>6</v>
      </c>
      <c r="B10" s="37">
        <v>0</v>
      </c>
      <c r="C10" s="37">
        <v>0</v>
      </c>
      <c r="D10" s="37">
        <v>0</v>
      </c>
      <c r="E10" s="59">
        <v>0</v>
      </c>
      <c r="F10" s="64">
        <f t="shared" si="0"/>
        <v>0</v>
      </c>
    </row>
    <row r="11" spans="1:9" ht="14.25">
      <c r="A11" s="40" t="s">
        <v>5</v>
      </c>
      <c r="B11" s="37">
        <v>-312</v>
      </c>
      <c r="C11" s="37">
        <v>-312</v>
      </c>
      <c r="D11" s="37">
        <v>-312</v>
      </c>
      <c r="E11" s="59">
        <v>-312</v>
      </c>
      <c r="F11" s="41">
        <f t="shared" si="0"/>
        <v>-1248</v>
      </c>
      <c r="G11" s="65"/>
      <c r="H11" s="65" t="s">
        <v>71</v>
      </c>
      <c r="I11" s="67" t="s">
        <v>57</v>
      </c>
    </row>
    <row r="12" spans="1:6" ht="14.25">
      <c r="A12" s="40" t="s">
        <v>7</v>
      </c>
      <c r="B12" s="37">
        <v>-312</v>
      </c>
      <c r="C12" s="37">
        <v>-312</v>
      </c>
      <c r="D12" s="37">
        <v>-312</v>
      </c>
      <c r="E12" s="59">
        <v>-312</v>
      </c>
      <c r="F12" s="63">
        <f t="shared" si="0"/>
        <v>-1248</v>
      </c>
    </row>
    <row r="13" spans="1:6" ht="14.25">
      <c r="A13" s="40" t="s">
        <v>6</v>
      </c>
      <c r="B13" s="37"/>
      <c r="C13" s="37"/>
      <c r="D13" s="37"/>
      <c r="E13" s="59"/>
      <c r="F13" s="64">
        <f t="shared" si="0"/>
        <v>0</v>
      </c>
    </row>
    <row r="14" spans="1:9" ht="14.25">
      <c r="A14" s="40" t="s">
        <v>5</v>
      </c>
      <c r="B14" s="37">
        <v>112.95</v>
      </c>
      <c r="C14" s="37">
        <v>112.95</v>
      </c>
      <c r="D14" s="37">
        <v>112.95</v>
      </c>
      <c r="E14" s="59">
        <v>112.95</v>
      </c>
      <c r="F14" s="41">
        <f t="shared" si="0"/>
        <v>451.8</v>
      </c>
      <c r="G14" s="65"/>
      <c r="H14" s="65" t="s">
        <v>73</v>
      </c>
      <c r="I14" s="68" t="s">
        <v>76</v>
      </c>
    </row>
    <row r="15" spans="1:9" ht="14.25">
      <c r="A15" s="40" t="s">
        <v>7</v>
      </c>
      <c r="B15" s="37">
        <v>112.95</v>
      </c>
      <c r="C15" s="37">
        <v>112.95</v>
      </c>
      <c r="D15" s="37">
        <v>112.95</v>
      </c>
      <c r="E15" s="59">
        <v>112.95</v>
      </c>
      <c r="F15" s="63">
        <f t="shared" si="0"/>
        <v>451.8</v>
      </c>
      <c r="I15" s="69"/>
    </row>
    <row r="16" spans="1:9" ht="14.25">
      <c r="A16" s="40" t="s">
        <v>6</v>
      </c>
      <c r="B16" s="37"/>
      <c r="C16" s="37"/>
      <c r="D16" s="37"/>
      <c r="E16" s="59"/>
      <c r="F16" s="64">
        <f t="shared" si="0"/>
        <v>0</v>
      </c>
      <c r="I16" s="69"/>
    </row>
    <row r="17" spans="1:9" ht="14.25">
      <c r="A17" s="40" t="s">
        <v>5</v>
      </c>
      <c r="B17" s="37">
        <v>-19</v>
      </c>
      <c r="C17" s="37">
        <v>-19</v>
      </c>
      <c r="D17" s="37">
        <v>-19</v>
      </c>
      <c r="E17" s="59">
        <v>-19</v>
      </c>
      <c r="F17" s="41">
        <f t="shared" si="0"/>
        <v>-76</v>
      </c>
      <c r="G17" s="65"/>
      <c r="H17" s="65" t="s">
        <v>69</v>
      </c>
      <c r="I17" s="70" t="s">
        <v>77</v>
      </c>
    </row>
    <row r="18" spans="1:9" ht="14.25">
      <c r="A18" s="40" t="s">
        <v>7</v>
      </c>
      <c r="B18" s="37">
        <v>-19</v>
      </c>
      <c r="C18" s="37">
        <v>-19</v>
      </c>
      <c r="D18" s="37">
        <v>-19</v>
      </c>
      <c r="E18" s="59">
        <v>-19</v>
      </c>
      <c r="F18" s="63">
        <f t="shared" si="0"/>
        <v>-76</v>
      </c>
      <c r="I18" s="69"/>
    </row>
    <row r="19" spans="1:6" ht="15" thickBot="1">
      <c r="A19" s="42" t="s">
        <v>6</v>
      </c>
      <c r="B19" s="43"/>
      <c r="C19" s="43"/>
      <c r="D19" s="43"/>
      <c r="E19" s="60"/>
      <c r="F19" s="62">
        <f t="shared" si="0"/>
        <v>0</v>
      </c>
    </row>
    <row r="20" spans="1:7" ht="14.25">
      <c r="A20" s="48" t="s">
        <v>5</v>
      </c>
      <c r="B20" s="51">
        <f>B2+B5+B25</f>
        <v>-2813.75</v>
      </c>
      <c r="C20" s="51">
        <f>C2+C5+C25</f>
        <v>-2813.75</v>
      </c>
      <c r="D20" s="51">
        <f>D2+D5+D25</f>
        <v>-2813.75</v>
      </c>
      <c r="E20" s="51">
        <f>E2+E5+E25</f>
        <v>-2813.75</v>
      </c>
      <c r="F20" s="49">
        <f t="shared" si="0"/>
        <v>-11255</v>
      </c>
      <c r="G20" s="36"/>
    </row>
    <row r="21" spans="1:7" ht="14.25">
      <c r="A21" s="50" t="s">
        <v>7</v>
      </c>
      <c r="B21" s="51">
        <f>B3+B6+B26</f>
        <v>-2813.75</v>
      </c>
      <c r="C21" s="51">
        <f>C3+C6+C25</f>
        <v>-2813.75</v>
      </c>
      <c r="D21" s="51">
        <f>D3+D6+D25</f>
        <v>-2813.75</v>
      </c>
      <c r="E21" s="51">
        <f>E3+E6+E25</f>
        <v>-2813.75</v>
      </c>
      <c r="F21" s="52">
        <f t="shared" si="0"/>
        <v>-11255</v>
      </c>
      <c r="G21" s="36"/>
    </row>
    <row r="22" spans="1:7" ht="15" thickBot="1">
      <c r="A22" s="75" t="s">
        <v>6</v>
      </c>
      <c r="B22" s="71"/>
      <c r="C22" s="71"/>
      <c r="D22" s="71"/>
      <c r="E22" s="71"/>
      <c r="F22" s="76">
        <f t="shared" si="0"/>
        <v>0</v>
      </c>
      <c r="G22" s="36"/>
    </row>
    <row r="23" spans="1:6" ht="14.25">
      <c r="A23" s="72" t="s">
        <v>74</v>
      </c>
      <c r="B23" s="73">
        <f>23625.95+B25</f>
        <v>23655.95</v>
      </c>
      <c r="C23" s="73">
        <f>23625.95+C25</f>
        <v>23655.95</v>
      </c>
      <c r="D23" s="73">
        <f>23625.95+D25</f>
        <v>23655.95</v>
      </c>
      <c r="E23" s="73">
        <f>23625.95+E25</f>
        <v>23655.95</v>
      </c>
      <c r="F23" s="74">
        <f t="shared" si="0"/>
        <v>94623.8</v>
      </c>
    </row>
    <row r="24" ht="14.25">
      <c r="F24" s="77"/>
    </row>
    <row r="25" spans="1:9" ht="14.25">
      <c r="A25" s="40" t="s">
        <v>5</v>
      </c>
      <c r="B25" s="37">
        <v>30</v>
      </c>
      <c r="C25" s="37">
        <v>30</v>
      </c>
      <c r="D25" s="37">
        <v>30</v>
      </c>
      <c r="E25" s="37">
        <v>30</v>
      </c>
      <c r="F25" s="78">
        <f>B25+C25+D25+E25</f>
        <v>120</v>
      </c>
      <c r="H25" t="s">
        <v>79</v>
      </c>
      <c r="I25" s="66" t="s">
        <v>80</v>
      </c>
    </row>
    <row r="26" spans="1:6" ht="14.25">
      <c r="A26" s="40" t="s">
        <v>7</v>
      </c>
      <c r="B26" s="37">
        <v>30</v>
      </c>
      <c r="C26" s="37">
        <v>30</v>
      </c>
      <c r="D26" s="37">
        <v>30</v>
      </c>
      <c r="E26" s="37">
        <v>30</v>
      </c>
      <c r="F26" s="78">
        <f t="shared" si="0"/>
        <v>120</v>
      </c>
    </row>
    <row r="27" spans="1:6" ht="15" thickBot="1">
      <c r="A27" s="42" t="s">
        <v>6</v>
      </c>
      <c r="B27" s="37"/>
      <c r="C27" s="37"/>
      <c r="D27" s="37"/>
      <c r="E27" s="37"/>
      <c r="F27" s="78">
        <f t="shared" si="0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Oksmp#Glspec#1</cp:lastModifiedBy>
  <cp:lastPrinted>2019-01-29T13:15:16Z</cp:lastPrinted>
  <dcterms:created xsi:type="dcterms:W3CDTF">2013-10-21T11:04:08Z</dcterms:created>
  <dcterms:modified xsi:type="dcterms:W3CDTF">2019-01-29T13:18:06Z</dcterms:modified>
  <cp:category/>
  <cp:version/>
  <cp:contentType/>
  <cp:contentStatus/>
</cp:coreProperties>
</file>