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</definedNames>
  <calcPr fullCalcOnLoad="1"/>
</workbook>
</file>

<file path=xl/sharedStrings.xml><?xml version="1.0" encoding="utf-8"?>
<sst xmlns="http://schemas.openxmlformats.org/spreadsheetml/2006/main" count="176" uniqueCount="93">
  <si>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</si>
  <si>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</si>
  <si>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</si>
  <si>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</si>
  <si>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</si>
  <si>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</si>
  <si>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</si>
  <si>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</si>
  <si>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</si>
  <si>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</si>
  <si>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</si>
  <si>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</si>
  <si>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</si>
  <si>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</si>
  <si>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</si>
  <si>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</si>
  <si>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</si>
  <si>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</si>
  <si>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</si>
  <si>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</si>
  <si>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</si>
  <si>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</si>
  <si>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</si>
  <si>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</si>
  <si>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</si>
  <si>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</si>
  <si>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</si>
  <si>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</si>
  <si>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</si>
  <si>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</si>
  <si>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</si>
  <si>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</si>
  <si>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</si>
  <si>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</si>
  <si>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</si>
  <si>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</si>
  <si>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</si>
  <si>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</si>
  <si>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</si>
  <si>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</si>
  <si>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</si>
  <si>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</si>
  <si>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</si>
  <si>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</si>
  <si>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</si>
  <si>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</si>
  <si>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</si>
  <si>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</si>
  <si>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</si>
  <si>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</si>
  <si>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</si>
  <si>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</si>
  <si>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</si>
  <si>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</si>
  <si>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</si>
  <si>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</si>
  <si>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</si>
  <si>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</si>
  <si>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</si>
  <si>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</si>
  <si>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</si>
  <si>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</si>
  <si>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Обеспечение деятельности МБОУДОД «Видяевская ДМШ» ЗАТО  Видяево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</si>
  <si>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</si>
  <si>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</si>
  <si>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</si>
  <si>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</si>
  <si>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</si>
  <si>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>Всего: в т.ч. МБ: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</si>
  <si>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</si>
  <si>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</si>
  <si>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</si>
  <si>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</si>
  <si>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</si>
  <si>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Динамика количества зарегистрированных пользователей по отношению к 2013 году, %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</si>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</sst>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center" vertical="top" wrapText="1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172" fontId="48" fillId="0" borderId="20" xfId="0" applyNumberFormat="1" applyFont="1" applyFill="1" applyBorder="1" applyAlignment="1">
      <alignment horizontal="center" vertical="top" readingOrder="1"/>
    </xf>
    <xf numFmtId="0" fontId="48" fillId="0" borderId="21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2" xfId="0" applyNumberFormat="1" applyFont="1" applyFill="1" applyBorder="1" applyAlignment="1">
      <alignment horizontal="center" vertical="center" readingOrder="1"/>
    </xf>
    <xf numFmtId="0" fontId="48" fillId="0" borderId="23" xfId="0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vertic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172" fontId="47" fillId="0" borderId="25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vertical="center" wrapText="1" readingOrder="1"/>
    </xf>
    <xf numFmtId="0" fontId="47" fillId="0" borderId="15" xfId="0" applyFont="1" applyFill="1" applyBorder="1" applyAlignment="1">
      <alignment vertical="top" wrapText="1" readingOrder="1"/>
    </xf>
    <xf numFmtId="172" fontId="47" fillId="0" borderId="15" xfId="0" applyNumberFormat="1" applyFont="1" applyFill="1" applyBorder="1" applyAlignment="1">
      <alignment vertical="top" readingOrder="1"/>
    </xf>
    <xf numFmtId="0" fontId="47" fillId="0" borderId="21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2" xfId="0" applyNumberFormat="1" applyFont="1" applyFill="1" applyBorder="1" applyAlignment="1">
      <alignment horizontal="center" vertical="top" readingOrder="1"/>
    </xf>
    <xf numFmtId="0" fontId="47" fillId="0" borderId="23" xfId="0" applyFont="1" applyFill="1" applyBorder="1" applyAlignment="1">
      <alignment horizontal="center" vertical="top" wrapText="1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172" fontId="47" fillId="0" borderId="25" xfId="0" applyNumberFormat="1" applyFont="1" applyFill="1" applyBorder="1" applyAlignment="1">
      <alignment horizontal="center" vertical="top" readingOrder="1"/>
    </xf>
    <xf numFmtId="0" fontId="48" fillId="0" borderId="18" xfId="0" applyFont="1" applyFill="1" applyBorder="1" applyAlignment="1">
      <alignment vertical="center" wrapText="1"/>
    </xf>
    <xf numFmtId="172" fontId="48" fillId="0" borderId="19" xfId="0" applyNumberFormat="1" applyFont="1" applyFill="1" applyBorder="1" applyAlignment="1">
      <alignment horizontal="center" vertical="top" wrapText="1"/>
    </xf>
    <xf numFmtId="172" fontId="48" fillId="0" borderId="20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2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readingOrder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8" fillId="0" borderId="25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15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readingOrder="1"/>
    </xf>
    <xf numFmtId="0" fontId="47" fillId="0" borderId="15" xfId="0" applyFont="1" applyFill="1" applyBorder="1" applyAlignment="1">
      <alignment readingOrder="1"/>
    </xf>
    <xf numFmtId="0" fontId="47" fillId="0" borderId="27" xfId="0" applyFont="1" applyFill="1" applyBorder="1" applyAlignment="1">
      <alignment readingOrder="1"/>
    </xf>
    <xf numFmtId="0" fontId="47" fillId="0" borderId="14" xfId="0" applyFont="1" applyFill="1" applyBorder="1" applyAlignment="1">
      <alignment readingOrder="1"/>
    </xf>
    <xf numFmtId="0" fontId="47" fillId="0" borderId="26" xfId="0" applyFont="1" applyFill="1" applyBorder="1" applyAlignment="1">
      <alignment readingOrder="1"/>
    </xf>
    <xf numFmtId="0" fontId="47" fillId="0" borderId="29" xfId="0" applyFont="1" applyFill="1" applyBorder="1" applyAlignment="1">
      <alignment readingOrder="1"/>
    </xf>
    <xf numFmtId="0" fontId="47" fillId="0" borderId="0" xfId="0" applyFont="1" applyFill="1" applyBorder="1" applyAlignment="1">
      <alignment readingOrder="1"/>
    </xf>
    <xf numFmtId="0" fontId="47" fillId="0" borderId="28" xfId="0" applyFont="1" applyFill="1" applyBorder="1" applyAlignment="1">
      <alignment readingOrder="1"/>
    </xf>
    <xf numFmtId="0" fontId="47" fillId="0" borderId="30" xfId="0" applyFont="1" applyFill="1" applyBorder="1" applyAlignment="1">
      <alignment readingOrder="1"/>
    </xf>
    <xf numFmtId="0" fontId="47" fillId="0" borderId="17" xfId="0" applyFont="1" applyFill="1" applyBorder="1" applyAlignment="1">
      <alignment readingOrder="1"/>
    </xf>
    <xf numFmtId="0" fontId="47" fillId="0" borderId="27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vertical="top" readingOrder="1"/>
    </xf>
    <xf numFmtId="0" fontId="47" fillId="0" borderId="15" xfId="0" applyNumberFormat="1" applyFont="1" applyFill="1" applyBorder="1" applyAlignment="1">
      <alignment horizontal="center" vertical="top" readingOrder="1"/>
    </xf>
    <xf numFmtId="0" fontId="47" fillId="0" borderId="13" xfId="0" applyNumberFormat="1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readingOrder="1"/>
    </xf>
    <xf numFmtId="0" fontId="47" fillId="0" borderId="0" xfId="0" applyFont="1" applyFill="1" applyBorder="1" applyAlignment="1">
      <alignment vertical="top" wrapText="1" readingOrder="1"/>
    </xf>
    <xf numFmtId="0" fontId="47" fillId="0" borderId="0" xfId="0" applyFont="1" applyFill="1" applyBorder="1" applyAlignment="1">
      <alignment horizontal="left" vertical="top" wrapText="1"/>
    </xf>
    <xf numFmtId="172" fontId="47" fillId="0" borderId="28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readingOrder="1"/>
    </xf>
    <xf numFmtId="0" fontId="48" fillId="0" borderId="13" xfId="0" applyFont="1" applyFill="1" applyBorder="1" applyAlignment="1">
      <alignment vertical="top" wrapText="1"/>
    </xf>
    <xf numFmtId="2" fontId="47" fillId="0" borderId="28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vertical="top" readingOrder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8" fillId="0" borderId="10" xfId="0" applyNumberFormat="1" applyFont="1" applyFill="1" applyBorder="1" applyAlignment="1">
      <alignment horizontal="center" vertical="top" readingOrder="1"/>
    </xf>
    <xf numFmtId="2" fontId="48" fillId="0" borderId="24" xfId="0" applyNumberFormat="1" applyFont="1" applyFill="1" applyBorder="1" applyAlignment="1">
      <alignment horizontal="center" vertical="top" readingOrder="1"/>
    </xf>
    <xf numFmtId="2" fontId="48" fillId="0" borderId="29" xfId="0" applyNumberFormat="1" applyFont="1" applyFill="1" applyBorder="1" applyAlignment="1">
      <alignment horizontal="center" vertical="top" wrapText="1"/>
    </xf>
    <xf numFmtId="2" fontId="48" fillId="0" borderId="13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2" fontId="48" fillId="0" borderId="28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31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wrapText="1"/>
    </xf>
    <xf numFmtId="2" fontId="48" fillId="0" borderId="27" xfId="0" applyNumberFormat="1" applyFont="1" applyFill="1" applyBorder="1" applyAlignment="1">
      <alignment horizontal="center" vertical="top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2" fontId="47" fillId="0" borderId="16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0" fontId="47" fillId="0" borderId="12" xfId="0" applyFont="1" applyFill="1" applyBorder="1" applyAlignment="1">
      <alignment readingOrder="1"/>
    </xf>
    <xf numFmtId="0" fontId="47" fillId="0" borderId="12" xfId="0" applyFont="1" applyFill="1" applyBorder="1" applyAlignment="1">
      <alignment vertical="top" wrapText="1" readingOrder="1"/>
    </xf>
    <xf numFmtId="0" fontId="47" fillId="0" borderId="17" xfId="0" applyFont="1" applyFill="1" applyBorder="1" applyAlignment="1">
      <alignment vertical="top" wrapText="1" readingOrder="1"/>
    </xf>
    <xf numFmtId="0" fontId="48" fillId="0" borderId="16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center" wrapText="1" readingOrder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6" xfId="0" applyNumberFormat="1" applyFont="1" applyFill="1" applyBorder="1" applyAlignment="1">
      <alignment horizontal="center" vertical="top" readingOrder="1"/>
    </xf>
    <xf numFmtId="2" fontId="47" fillId="0" borderId="16" xfId="0" applyNumberFormat="1" applyFont="1" applyFill="1" applyBorder="1" applyAlignment="1">
      <alignment horizontal="center" vertical="center" readingOrder="1"/>
    </xf>
    <xf numFmtId="2" fontId="48" fillId="0" borderId="14" xfId="0" applyNumberFormat="1" applyFont="1" applyFill="1" applyBorder="1" applyAlignment="1">
      <alignment horizontal="center" vertical="center" readingOrder="1"/>
    </xf>
    <xf numFmtId="2" fontId="48" fillId="0" borderId="16" xfId="0" applyNumberFormat="1" applyFont="1" applyFill="1" applyBorder="1" applyAlignment="1">
      <alignment horizontal="center" vertical="center" readingOrder="1"/>
    </xf>
    <xf numFmtId="2" fontId="48" fillId="0" borderId="13" xfId="0" applyNumberFormat="1" applyFont="1" applyFill="1" applyBorder="1" applyAlignment="1">
      <alignment horizontal="center" vertical="center" readingOrder="1"/>
    </xf>
    <xf numFmtId="2" fontId="48" fillId="0" borderId="15" xfId="0" applyNumberFormat="1" applyFont="1" applyFill="1" applyBorder="1" applyAlignment="1">
      <alignment horizontal="center" vertical="center" readingOrder="1"/>
    </xf>
    <xf numFmtId="0" fontId="47" fillId="0" borderId="10" xfId="0" applyFont="1" applyFill="1" applyBorder="1" applyAlignment="1">
      <alignment horizontal="center" vertical="center" wrapText="1" readingOrder="1"/>
    </xf>
    <xf numFmtId="2" fontId="47" fillId="0" borderId="10" xfId="0" applyNumberFormat="1" applyFont="1" applyFill="1" applyBorder="1" applyAlignment="1">
      <alignment horizontal="center" vertical="center" readingOrder="1"/>
    </xf>
    <xf numFmtId="2" fontId="48" fillId="0" borderId="19" xfId="0" applyNumberFormat="1" applyFont="1" applyFill="1" applyBorder="1" applyAlignment="1">
      <alignment horizontal="center" vertical="top" wrapText="1" readingOrder="1"/>
    </xf>
    <xf numFmtId="2" fontId="48" fillId="0" borderId="20" xfId="0" applyNumberFormat="1" applyFont="1" applyFill="1" applyBorder="1" applyAlignment="1">
      <alignment horizontal="center" vertical="top" wrapText="1" readingOrder="1"/>
    </xf>
    <xf numFmtId="2" fontId="48" fillId="0" borderId="10" xfId="0" applyNumberFormat="1" applyFont="1" applyFill="1" applyBorder="1" applyAlignment="1">
      <alignment horizontal="center" vertical="top" wrapText="1" readingOrder="1"/>
    </xf>
    <xf numFmtId="2" fontId="48" fillId="0" borderId="22" xfId="0" applyNumberFormat="1" applyFont="1" applyFill="1" applyBorder="1" applyAlignment="1">
      <alignment horizontal="center" vertical="top" wrapText="1" readingOrder="1"/>
    </xf>
    <xf numFmtId="2" fontId="48" fillId="0" borderId="24" xfId="0" applyNumberFormat="1" applyFont="1" applyFill="1" applyBorder="1" applyAlignment="1">
      <alignment horizontal="center" vertical="top" wrapText="1" readingOrder="1"/>
    </xf>
    <xf numFmtId="2" fontId="48" fillId="0" borderId="25" xfId="0" applyNumberFormat="1" applyFont="1" applyFill="1" applyBorder="1" applyAlignment="1">
      <alignment horizontal="center" vertical="top" wrapText="1" readingOrder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8" fillId="0" borderId="3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 readingOrder="1"/>
    </xf>
    <xf numFmtId="2" fontId="47" fillId="0" borderId="11" xfId="0" applyNumberFormat="1" applyFont="1" applyFill="1" applyBorder="1" applyAlignment="1">
      <alignment horizontal="center" vertical="center" readingOrder="1"/>
    </xf>
    <xf numFmtId="0" fontId="47" fillId="0" borderId="14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0" fontId="47" fillId="0" borderId="31" xfId="0" applyFont="1" applyFill="1" applyBorder="1" applyAlignment="1">
      <alignment horizontal="center" vertical="center" wrapText="1" readingOrder="1"/>
    </xf>
    <xf numFmtId="2" fontId="47" fillId="0" borderId="31" xfId="0" applyNumberFormat="1" applyFont="1" applyFill="1" applyBorder="1" applyAlignment="1">
      <alignment horizontal="center" vertical="center" readingOrder="1"/>
    </xf>
    <xf numFmtId="2" fontId="47" fillId="0" borderId="27" xfId="0" applyNumberFormat="1" applyFont="1" applyFill="1" applyBorder="1" applyAlignment="1">
      <alignment horizontal="center" vertical="center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0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6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8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15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29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7" fillId="0" borderId="29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16" xfId="0" applyFont="1" applyFill="1" applyBorder="1" applyAlignment="1">
      <alignment horizontal="center" vertical="top" wrapText="1" readingOrder="1"/>
    </xf>
    <xf numFmtId="0" fontId="47" fillId="0" borderId="31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right" vertical="top" wrapText="1" readingOrder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70" t="s">
        <v>55</v>
      </c>
      <c r="L1" s="170"/>
      <c r="M1" s="170"/>
      <c r="N1" s="170"/>
      <c r="O1" s="170"/>
      <c r="P1" s="170"/>
      <c r="Q1" s="170"/>
    </row>
    <row r="2" spans="11:17" ht="37.5" customHeight="1">
      <c r="K2" s="171" t="s">
        <v>54</v>
      </c>
      <c r="L2" s="171"/>
      <c r="M2" s="171"/>
      <c r="N2" s="171"/>
      <c r="O2" s="171"/>
      <c r="P2" s="171"/>
      <c r="Q2" s="171"/>
    </row>
    <row r="3" spans="1:17" ht="42.75" customHeight="1">
      <c r="A3" s="172" t="s">
        <v>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ht="9.75" customHeight="1">
      <c r="Q4" s="5" t="s">
        <v>8</v>
      </c>
    </row>
    <row r="5" spans="1:17" s="6" customFormat="1" ht="42" customHeight="1">
      <c r="A5" s="173" t="s">
        <v>9</v>
      </c>
      <c r="B5" s="174" t="s">
        <v>10</v>
      </c>
      <c r="C5" s="173" t="s">
        <v>11</v>
      </c>
      <c r="D5" s="173" t="s">
        <v>12</v>
      </c>
      <c r="E5" s="176" t="s">
        <v>0</v>
      </c>
      <c r="F5" s="177"/>
      <c r="G5" s="177"/>
      <c r="H5" s="177"/>
      <c r="I5" s="177"/>
      <c r="J5" s="178"/>
      <c r="K5" s="176" t="s">
        <v>13</v>
      </c>
      <c r="L5" s="177"/>
      <c r="M5" s="177"/>
      <c r="N5" s="177"/>
      <c r="O5" s="177"/>
      <c r="P5" s="178"/>
      <c r="Q5" s="174" t="s">
        <v>14</v>
      </c>
    </row>
    <row r="6" spans="1:17" s="6" customFormat="1" ht="21.75" customHeight="1">
      <c r="A6" s="173"/>
      <c r="B6" s="175"/>
      <c r="C6" s="173"/>
      <c r="D6" s="173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75"/>
    </row>
    <row r="7" spans="1:17" s="6" customFormat="1" ht="11.2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2">
        <v>17</v>
      </c>
    </row>
    <row r="8" spans="1:17" s="6" customFormat="1" ht="24" customHeight="1">
      <c r="A8" s="62"/>
      <c r="B8" s="179" t="s">
        <v>34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s="6" customFormat="1" ht="14.25" customHeight="1">
      <c r="A9" s="63">
        <v>1</v>
      </c>
      <c r="B9" s="181" t="s">
        <v>35</v>
      </c>
      <c r="C9" s="182"/>
      <c r="D9" s="183"/>
      <c r="E9" s="183"/>
      <c r="F9" s="183"/>
      <c r="G9" s="183"/>
      <c r="H9" s="183"/>
      <c r="I9" s="183"/>
      <c r="J9" s="183"/>
      <c r="K9" s="183"/>
      <c r="L9" s="182"/>
      <c r="M9" s="182"/>
      <c r="N9" s="182"/>
      <c r="O9" s="182"/>
      <c r="P9" s="182"/>
      <c r="Q9" s="184"/>
    </row>
    <row r="10" spans="1:17" s="6" customFormat="1" ht="23.25" customHeight="1">
      <c r="A10" s="185" t="s">
        <v>4</v>
      </c>
      <c r="B10" s="187" t="s">
        <v>28</v>
      </c>
      <c r="C10" s="189" t="s">
        <v>5</v>
      </c>
      <c r="D10" s="69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61" t="s">
        <v>21</v>
      </c>
      <c r="M10" s="61" t="s">
        <v>21</v>
      </c>
      <c r="N10" s="61">
        <v>82.5</v>
      </c>
      <c r="O10" s="61">
        <v>83</v>
      </c>
      <c r="P10" s="61">
        <v>83.5</v>
      </c>
      <c r="Q10" s="189" t="s">
        <v>30</v>
      </c>
    </row>
    <row r="11" spans="1:17" s="6" customFormat="1" ht="15" customHeight="1">
      <c r="A11" s="186"/>
      <c r="B11" s="188"/>
      <c r="C11" s="190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61">
        <v>2284</v>
      </c>
      <c r="M11" s="61">
        <v>2286</v>
      </c>
      <c r="N11" s="61">
        <v>3663</v>
      </c>
      <c r="O11" s="61">
        <v>3849</v>
      </c>
      <c r="P11" s="61">
        <v>4036</v>
      </c>
      <c r="Q11" s="191"/>
    </row>
    <row r="12" spans="1:17" s="6" customFormat="1" ht="24.75" customHeight="1">
      <c r="A12" s="186"/>
      <c r="B12" s="188"/>
      <c r="C12" s="190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61">
        <v>-30</v>
      </c>
      <c r="M12" s="61">
        <v>-26.2</v>
      </c>
      <c r="N12" s="61">
        <v>18.3</v>
      </c>
      <c r="O12" s="61">
        <v>24.3</v>
      </c>
      <c r="P12" s="61">
        <v>30.3</v>
      </c>
      <c r="Q12" s="191"/>
    </row>
    <row r="13" spans="1:17" s="6" customFormat="1" ht="48" customHeight="1">
      <c r="A13" s="70"/>
      <c r="B13" s="188"/>
      <c r="C13" s="70"/>
      <c r="D13" s="17"/>
      <c r="E13" s="70"/>
      <c r="F13" s="70"/>
      <c r="G13" s="70"/>
      <c r="H13" s="70"/>
      <c r="I13" s="70"/>
      <c r="J13" s="70"/>
      <c r="K13" s="10" t="s">
        <v>29</v>
      </c>
      <c r="L13" s="61">
        <v>22741</v>
      </c>
      <c r="M13" s="61">
        <v>28859</v>
      </c>
      <c r="N13" s="61">
        <v>28170</v>
      </c>
      <c r="O13" s="61">
        <v>31297</v>
      </c>
      <c r="P13" s="61">
        <v>22741</v>
      </c>
      <c r="Q13" s="191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0" t="s">
        <v>39</v>
      </c>
      <c r="L14" s="61">
        <v>11.3</v>
      </c>
      <c r="M14" s="61">
        <v>38.2</v>
      </c>
      <c r="N14" s="61">
        <v>11.3</v>
      </c>
      <c r="O14" s="61">
        <v>11.1</v>
      </c>
      <c r="P14" s="61">
        <v>10.9</v>
      </c>
      <c r="Q14" s="191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0" t="s">
        <v>40</v>
      </c>
      <c r="L15" s="61">
        <v>23106</v>
      </c>
      <c r="M15" s="61">
        <v>25115</v>
      </c>
      <c r="N15" s="61">
        <v>33269</v>
      </c>
      <c r="O15" s="61">
        <v>34655</v>
      </c>
      <c r="P15" s="61">
        <v>36041</v>
      </c>
      <c r="Q15" s="191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0" t="s">
        <v>41</v>
      </c>
      <c r="L16" s="61">
        <v>-16.7</v>
      </c>
      <c r="M16" s="61">
        <v>-10.4</v>
      </c>
      <c r="N16" s="61">
        <v>20</v>
      </c>
      <c r="O16" s="61">
        <v>25</v>
      </c>
      <c r="P16" s="61">
        <v>30</v>
      </c>
      <c r="Q16" s="191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0" t="s">
        <v>43</v>
      </c>
      <c r="L17" s="61" t="s">
        <v>21</v>
      </c>
      <c r="M17" s="61">
        <v>2</v>
      </c>
      <c r="N17" s="61">
        <v>3</v>
      </c>
      <c r="O17" s="61">
        <v>4</v>
      </c>
      <c r="P17" s="61">
        <v>5</v>
      </c>
      <c r="Q17" s="191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0" t="s">
        <v>42</v>
      </c>
      <c r="L18" s="61" t="s">
        <v>21</v>
      </c>
      <c r="M18" s="61">
        <v>110</v>
      </c>
      <c r="N18" s="61">
        <v>50</v>
      </c>
      <c r="O18" s="61">
        <v>60</v>
      </c>
      <c r="P18" s="61">
        <v>65</v>
      </c>
      <c r="Q18" s="192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0" t="s">
        <v>44</v>
      </c>
      <c r="L19" s="61">
        <v>90</v>
      </c>
      <c r="M19" s="61">
        <v>90</v>
      </c>
      <c r="N19" s="61">
        <v>90</v>
      </c>
      <c r="O19" s="61">
        <v>90</v>
      </c>
      <c r="P19" s="61">
        <v>90</v>
      </c>
      <c r="Q19" s="189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0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91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0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91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0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92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4"/>
      <c r="M23" s="64"/>
      <c r="N23" s="64"/>
      <c r="O23" s="64"/>
      <c r="P23" s="64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93"/>
      <c r="B26" s="194" t="s">
        <v>22</v>
      </c>
      <c r="C26" s="197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200"/>
      <c r="L26" s="201"/>
      <c r="M26" s="201"/>
      <c r="N26" s="201"/>
      <c r="O26" s="201"/>
      <c r="P26" s="201"/>
      <c r="Q26" s="193"/>
    </row>
    <row r="27" spans="1:17" s="6" customFormat="1" ht="13.5" customHeight="1">
      <c r="A27" s="193"/>
      <c r="B27" s="195"/>
      <c r="C27" s="198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200"/>
      <c r="L27" s="201"/>
      <c r="M27" s="201"/>
      <c r="N27" s="201"/>
      <c r="O27" s="201"/>
      <c r="P27" s="201"/>
      <c r="Q27" s="193"/>
    </row>
    <row r="28" spans="1:17" s="6" customFormat="1" ht="14.25" customHeight="1" thickBot="1">
      <c r="A28" s="193"/>
      <c r="B28" s="196"/>
      <c r="C28" s="199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200"/>
      <c r="L28" s="201"/>
      <c r="M28" s="201"/>
      <c r="N28" s="201"/>
      <c r="O28" s="201"/>
      <c r="P28" s="201"/>
      <c r="Q28" s="193"/>
    </row>
    <row r="29" spans="1:17" s="6" customFormat="1" ht="12" customHeight="1">
      <c r="A29" s="66" t="s">
        <v>6</v>
      </c>
      <c r="B29" s="202" t="s">
        <v>56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spans="1:17" s="6" customFormat="1" ht="21.75" customHeight="1">
      <c r="A30" s="205" t="s">
        <v>7</v>
      </c>
      <c r="B30" s="187" t="s">
        <v>57</v>
      </c>
      <c r="C30" s="194" t="s">
        <v>5</v>
      </c>
      <c r="D30" s="29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1" t="s">
        <v>30</v>
      </c>
    </row>
    <row r="31" spans="1:17" s="6" customFormat="1" ht="23.25" customHeight="1">
      <c r="A31" s="206"/>
      <c r="B31" s="188"/>
      <c r="C31" s="195"/>
      <c r="D31" s="65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209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1" t="s">
        <v>30</v>
      </c>
    </row>
    <row r="32" spans="1:17" s="6" customFormat="1" ht="21.75" customHeight="1">
      <c r="A32" s="206"/>
      <c r="B32" s="188"/>
      <c r="C32" s="195"/>
      <c r="D32" s="65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10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1" t="s">
        <v>32</v>
      </c>
    </row>
    <row r="33" spans="1:17" s="6" customFormat="1" ht="26.25" customHeight="1">
      <c r="A33" s="206"/>
      <c r="B33" s="188"/>
      <c r="C33" s="195"/>
      <c r="D33" s="67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1" t="s">
        <v>30</v>
      </c>
    </row>
    <row r="34" spans="1:17" s="6" customFormat="1" ht="23.25" customHeight="1">
      <c r="A34" s="206"/>
      <c r="B34" s="188"/>
      <c r="C34" s="195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1" t="s">
        <v>58</v>
      </c>
    </row>
    <row r="35" spans="1:17" s="6" customFormat="1" ht="22.5" customHeight="1" thickBot="1">
      <c r="A35" s="206"/>
      <c r="B35" s="188"/>
      <c r="C35" s="195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1" t="s">
        <v>30</v>
      </c>
    </row>
    <row r="36" spans="1:17" s="6" customFormat="1" ht="19.5" customHeight="1" hidden="1">
      <c r="A36" s="206"/>
      <c r="B36" s="188"/>
      <c r="C36" s="195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1"/>
    </row>
    <row r="37" spans="1:17" s="6" customFormat="1" ht="10.5" customHeight="1" hidden="1">
      <c r="A37" s="206"/>
      <c r="B37" s="188"/>
      <c r="C37" s="195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1"/>
    </row>
    <row r="38" spans="1:17" s="6" customFormat="1" ht="24.75" customHeight="1" hidden="1" thickBot="1">
      <c r="A38" s="207"/>
      <c r="B38" s="208"/>
      <c r="C38" s="196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1"/>
    </row>
    <row r="39" spans="1:17" s="6" customFormat="1" ht="23.25" customHeight="1">
      <c r="A39" s="194"/>
      <c r="B39" s="189" t="s">
        <v>24</v>
      </c>
      <c r="C39" s="215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218"/>
      <c r="L39" s="201"/>
      <c r="M39" s="201"/>
      <c r="N39" s="201"/>
      <c r="O39" s="201"/>
      <c r="P39" s="201"/>
      <c r="Q39" s="229"/>
    </row>
    <row r="40" spans="1:17" s="6" customFormat="1" ht="13.5" customHeight="1">
      <c r="A40" s="211"/>
      <c r="B40" s="213"/>
      <c r="C40" s="216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219"/>
      <c r="L40" s="221"/>
      <c r="M40" s="221"/>
      <c r="N40" s="221"/>
      <c r="O40" s="221"/>
      <c r="P40" s="221"/>
      <c r="Q40" s="230"/>
    </row>
    <row r="41" spans="1:17" s="6" customFormat="1" ht="14.25" customHeight="1" thickBot="1">
      <c r="A41" s="212"/>
      <c r="B41" s="214"/>
      <c r="C41" s="217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220"/>
      <c r="L41" s="221"/>
      <c r="M41" s="221"/>
      <c r="N41" s="221"/>
      <c r="O41" s="221"/>
      <c r="P41" s="221"/>
      <c r="Q41" s="231"/>
    </row>
    <row r="42" spans="1:17" ht="22.5" customHeight="1">
      <c r="A42" s="222"/>
      <c r="B42" s="189" t="s">
        <v>25</v>
      </c>
      <c r="C42" s="223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226"/>
      <c r="L42" s="201"/>
      <c r="M42" s="201"/>
      <c r="N42" s="201"/>
      <c r="O42" s="201"/>
      <c r="P42" s="201"/>
      <c r="Q42" s="222"/>
    </row>
    <row r="43" spans="1:17" ht="12.75" customHeight="1">
      <c r="A43" s="222"/>
      <c r="B43" s="191"/>
      <c r="C43" s="224"/>
      <c r="D43" s="45" t="s">
        <v>3</v>
      </c>
      <c r="E43" s="46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7">
        <f t="shared" si="5"/>
        <v>16723.1</v>
      </c>
      <c r="K43" s="227"/>
      <c r="L43" s="201"/>
      <c r="M43" s="201"/>
      <c r="N43" s="201"/>
      <c r="O43" s="201"/>
      <c r="P43" s="201"/>
      <c r="Q43" s="222"/>
    </row>
    <row r="44" spans="1:17" ht="12" customHeight="1" thickBot="1">
      <c r="A44" s="222"/>
      <c r="B44" s="192"/>
      <c r="C44" s="225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228"/>
      <c r="L44" s="201"/>
      <c r="M44" s="201"/>
      <c r="N44" s="201"/>
      <c r="O44" s="201"/>
      <c r="P44" s="201"/>
      <c r="Q44" s="222"/>
    </row>
    <row r="47" spans="6:7" ht="18.75" customHeight="1">
      <c r="F47" s="52"/>
      <c r="G47" s="52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2"/>
  <sheetViews>
    <sheetView tabSelected="1" zoomScaleSheetLayoutView="100" workbookViewId="0" topLeftCell="A1">
      <pane ySplit="8" topLeftCell="A41" activePane="bottomLeft" state="frozen"/>
      <selection pane="topLeft" activeCell="A1" sqref="A1"/>
      <selection pane="bottomLeft" activeCell="H11" sqref="H11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15" customHeight="1">
      <c r="L1" s="170" t="s">
        <v>90</v>
      </c>
      <c r="M1" s="170"/>
      <c r="N1" s="170"/>
      <c r="O1" s="170"/>
      <c r="P1" s="170"/>
      <c r="Q1" s="170"/>
      <c r="R1" s="170"/>
      <c r="S1" s="170"/>
    </row>
    <row r="2" spans="12:19" ht="12.75" customHeight="1">
      <c r="L2" s="170" t="s">
        <v>91</v>
      </c>
      <c r="M2" s="242"/>
      <c r="N2" s="242"/>
      <c r="O2" s="242"/>
      <c r="P2" s="242"/>
      <c r="Q2" s="242"/>
      <c r="R2" s="242"/>
      <c r="S2" s="242"/>
    </row>
    <row r="3" spans="12:19" ht="49.5" customHeight="1">
      <c r="L3" s="240" t="s">
        <v>89</v>
      </c>
      <c r="M3" s="240"/>
      <c r="N3" s="240"/>
      <c r="O3" s="240"/>
      <c r="P3" s="240"/>
      <c r="Q3" s="240"/>
      <c r="R3" s="240"/>
      <c r="S3" s="240"/>
    </row>
    <row r="4" spans="1:19" ht="42.75" customHeight="1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ht="9.75" customHeight="1">
      <c r="S5" s="5"/>
    </row>
    <row r="6" spans="1:19" s="6" customFormat="1" ht="42" customHeight="1">
      <c r="A6" s="241" t="s">
        <v>9</v>
      </c>
      <c r="B6" s="174" t="s">
        <v>10</v>
      </c>
      <c r="C6" s="173" t="s">
        <v>11</v>
      </c>
      <c r="D6" s="173" t="s">
        <v>12</v>
      </c>
      <c r="E6" s="176" t="s">
        <v>63</v>
      </c>
      <c r="F6" s="177"/>
      <c r="G6" s="177"/>
      <c r="H6" s="177"/>
      <c r="I6" s="177"/>
      <c r="J6" s="177"/>
      <c r="K6" s="178"/>
      <c r="L6" s="176" t="s">
        <v>13</v>
      </c>
      <c r="M6" s="177"/>
      <c r="N6" s="177"/>
      <c r="O6" s="177"/>
      <c r="P6" s="177"/>
      <c r="Q6" s="177"/>
      <c r="R6" s="178"/>
      <c r="S6" s="174" t="s">
        <v>14</v>
      </c>
    </row>
    <row r="7" spans="1:19" s="6" customFormat="1" ht="21.75" customHeight="1">
      <c r="A7" s="241"/>
      <c r="B7" s="175"/>
      <c r="C7" s="173"/>
      <c r="D7" s="173"/>
      <c r="E7" s="55" t="s">
        <v>1</v>
      </c>
      <c r="F7" s="55" t="s">
        <v>16</v>
      </c>
      <c r="G7" s="55" t="s">
        <v>17</v>
      </c>
      <c r="H7" s="55" t="s">
        <v>18</v>
      </c>
      <c r="I7" s="55" t="s">
        <v>19</v>
      </c>
      <c r="J7" s="55" t="s">
        <v>71</v>
      </c>
      <c r="K7" s="55" t="s">
        <v>72</v>
      </c>
      <c r="L7" s="55" t="s">
        <v>66</v>
      </c>
      <c r="M7" s="56" t="s">
        <v>16</v>
      </c>
      <c r="N7" s="56" t="s">
        <v>17</v>
      </c>
      <c r="O7" s="56" t="s">
        <v>18</v>
      </c>
      <c r="P7" s="56" t="s">
        <v>19</v>
      </c>
      <c r="Q7" s="56" t="s">
        <v>71</v>
      </c>
      <c r="R7" s="56" t="s">
        <v>72</v>
      </c>
      <c r="S7" s="175"/>
    </row>
    <row r="8" spans="1:19" s="6" customFormat="1" ht="11.25" customHeight="1">
      <c r="A8" s="104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119">
        <v>9</v>
      </c>
      <c r="J8" s="119">
        <v>10</v>
      </c>
      <c r="K8" s="8">
        <v>11</v>
      </c>
      <c r="L8" s="8">
        <v>12</v>
      </c>
      <c r="M8" s="32">
        <v>13</v>
      </c>
      <c r="N8" s="32">
        <v>14</v>
      </c>
      <c r="O8" s="32">
        <v>15</v>
      </c>
      <c r="P8" s="124">
        <v>16</v>
      </c>
      <c r="Q8" s="124">
        <v>17</v>
      </c>
      <c r="R8" s="32">
        <v>18</v>
      </c>
      <c r="S8" s="8">
        <v>19</v>
      </c>
    </row>
    <row r="9" spans="1:19" s="6" customFormat="1" ht="12.75" customHeight="1">
      <c r="A9" s="104"/>
      <c r="B9" s="179" t="s">
        <v>34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s="6" customFormat="1" ht="14.25" customHeight="1">
      <c r="A10" s="102">
        <v>1</v>
      </c>
      <c r="B10" s="181" t="s">
        <v>35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3"/>
      <c r="M10" s="182"/>
      <c r="N10" s="182"/>
      <c r="O10" s="182"/>
      <c r="P10" s="182"/>
      <c r="Q10" s="182"/>
      <c r="R10" s="182"/>
      <c r="S10" s="184"/>
    </row>
    <row r="11" spans="1:19" s="6" customFormat="1" ht="27.75" customHeight="1">
      <c r="A11" s="205" t="s">
        <v>4</v>
      </c>
      <c r="B11" s="187" t="s">
        <v>28</v>
      </c>
      <c r="C11" s="236" t="s">
        <v>70</v>
      </c>
      <c r="D11" s="122" t="s">
        <v>36</v>
      </c>
      <c r="E11" s="130">
        <f>SUM(F11:K11)</f>
        <v>109723.91999999998</v>
      </c>
      <c r="F11" s="130">
        <f aca="true" t="shared" si="0" ref="F11:K11">F12+F13</f>
        <v>17284.48</v>
      </c>
      <c r="G11" s="130">
        <f t="shared" si="0"/>
        <v>18985.510000000002</v>
      </c>
      <c r="H11" s="130">
        <f t="shared" si="0"/>
        <v>18494.079999999994</v>
      </c>
      <c r="I11" s="130">
        <f t="shared" si="0"/>
        <v>18319.949999999997</v>
      </c>
      <c r="J11" s="130">
        <f t="shared" si="0"/>
        <v>18319.949999999997</v>
      </c>
      <c r="K11" s="117">
        <f t="shared" si="0"/>
        <v>18319.949999999997</v>
      </c>
      <c r="L11" s="83"/>
      <c r="M11" s="82"/>
      <c r="N11" s="82"/>
      <c r="O11" s="82"/>
      <c r="P11" s="82"/>
      <c r="Q11" s="82"/>
      <c r="R11" s="83"/>
      <c r="S11" s="194"/>
    </row>
    <row r="12" spans="1:19" s="6" customFormat="1" ht="19.5" customHeight="1">
      <c r="A12" s="235"/>
      <c r="B12" s="188"/>
      <c r="C12" s="237"/>
      <c r="D12" s="127" t="s">
        <v>3</v>
      </c>
      <c r="E12" s="131">
        <f>SUM(F12:K12)</f>
        <v>95790.98</v>
      </c>
      <c r="F12" s="131">
        <f aca="true" t="shared" si="1" ref="F12:K13">F15+F27</f>
        <v>15010.2</v>
      </c>
      <c r="G12" s="131">
        <f t="shared" si="1"/>
        <v>16408.43</v>
      </c>
      <c r="H12" s="131">
        <f t="shared" si="1"/>
        <v>16108.499999999996</v>
      </c>
      <c r="I12" s="131">
        <f>I15+I27</f>
        <v>16087.949999999997</v>
      </c>
      <c r="J12" s="131">
        <f>J15+J27</f>
        <v>16087.949999999997</v>
      </c>
      <c r="K12" s="133">
        <f t="shared" si="1"/>
        <v>16087.949999999997</v>
      </c>
      <c r="L12" s="85"/>
      <c r="M12" s="84"/>
      <c r="N12" s="84"/>
      <c r="O12" s="84"/>
      <c r="P12" s="84"/>
      <c r="Q12" s="84"/>
      <c r="R12" s="85"/>
      <c r="S12" s="195"/>
    </row>
    <row r="13" spans="1:19" s="6" customFormat="1" ht="23.25" customHeight="1">
      <c r="A13" s="235"/>
      <c r="B13" s="188"/>
      <c r="C13" s="237"/>
      <c r="D13" s="128" t="s">
        <v>2</v>
      </c>
      <c r="E13" s="161">
        <f>SUM(F13:K13)</f>
        <v>13932.94</v>
      </c>
      <c r="F13" s="132">
        <f t="shared" si="1"/>
        <v>2274.28</v>
      </c>
      <c r="G13" s="132">
        <f t="shared" si="1"/>
        <v>2577.08</v>
      </c>
      <c r="H13" s="132">
        <f t="shared" si="1"/>
        <v>2385.58</v>
      </c>
      <c r="I13" s="132">
        <f>I16+I28</f>
        <v>2232</v>
      </c>
      <c r="J13" s="132">
        <f>J16+J28</f>
        <v>2232</v>
      </c>
      <c r="K13" s="134">
        <f t="shared" si="1"/>
        <v>2232</v>
      </c>
      <c r="L13" s="87"/>
      <c r="M13" s="86"/>
      <c r="N13" s="86"/>
      <c r="O13" s="86"/>
      <c r="P13" s="86"/>
      <c r="Q13" s="86"/>
      <c r="R13" s="87"/>
      <c r="S13" s="196"/>
    </row>
    <row r="14" spans="1:19" s="6" customFormat="1" ht="12.75" customHeight="1">
      <c r="A14" s="205" t="s">
        <v>59</v>
      </c>
      <c r="B14" s="187" t="s">
        <v>60</v>
      </c>
      <c r="C14" s="222" t="s">
        <v>70</v>
      </c>
      <c r="D14" s="125" t="s">
        <v>36</v>
      </c>
      <c r="E14" s="126">
        <f>E15+E16</f>
        <v>39882.97</v>
      </c>
      <c r="F14" s="126">
        <f aca="true" t="shared" si="2" ref="F14:K14">F15+F16</f>
        <v>5571.12</v>
      </c>
      <c r="G14" s="126">
        <f t="shared" si="2"/>
        <v>7049.2</v>
      </c>
      <c r="H14" s="126">
        <f t="shared" si="2"/>
        <v>6946.259999999999</v>
      </c>
      <c r="I14" s="126">
        <f>I15+I16</f>
        <v>6772.129999999999</v>
      </c>
      <c r="J14" s="126">
        <f>J15+J16</f>
        <v>6772.129999999999</v>
      </c>
      <c r="K14" s="126">
        <f t="shared" si="2"/>
        <v>6772.129999999999</v>
      </c>
      <c r="L14" s="10" t="s">
        <v>73</v>
      </c>
      <c r="M14" s="32">
        <v>2286</v>
      </c>
      <c r="N14" s="32">
        <v>2287</v>
      </c>
      <c r="O14" s="32">
        <v>3849</v>
      </c>
      <c r="P14" s="124">
        <v>4036</v>
      </c>
      <c r="Q14" s="124">
        <v>4036</v>
      </c>
      <c r="R14" s="32">
        <v>4036</v>
      </c>
      <c r="S14" s="226" t="s">
        <v>30</v>
      </c>
    </row>
    <row r="15" spans="1:19" s="6" customFormat="1" ht="24.75" customHeight="1">
      <c r="A15" s="206"/>
      <c r="B15" s="188"/>
      <c r="C15" s="238"/>
      <c r="D15" s="106" t="s">
        <v>3</v>
      </c>
      <c r="E15" s="118">
        <f>SUM(F15:K15)</f>
        <v>35280.07</v>
      </c>
      <c r="F15" s="118">
        <v>4849.54</v>
      </c>
      <c r="G15" s="118">
        <f>5831.17+250+62+50+47.65</f>
        <v>6240.82</v>
      </c>
      <c r="H15" s="118">
        <f>5912.98+0.9+90+38.41+20.55</f>
        <v>6062.839999999999</v>
      </c>
      <c r="I15" s="118">
        <f>5912.98+0.9+90+38.41</f>
        <v>6042.289999999999</v>
      </c>
      <c r="J15" s="118">
        <f>5912.98+0.9+90+38.41</f>
        <v>6042.289999999999</v>
      </c>
      <c r="K15" s="118">
        <f>5912.98+0.9+90+38.41</f>
        <v>6042.289999999999</v>
      </c>
      <c r="L15" s="10" t="s">
        <v>74</v>
      </c>
      <c r="M15" s="32">
        <v>-26.2</v>
      </c>
      <c r="N15" s="32">
        <v>-26.1</v>
      </c>
      <c r="O15" s="32">
        <v>24.3</v>
      </c>
      <c r="P15" s="124">
        <v>30.3</v>
      </c>
      <c r="Q15" s="124">
        <v>30.3</v>
      </c>
      <c r="R15" s="32">
        <v>30.3</v>
      </c>
      <c r="S15" s="227"/>
    </row>
    <row r="16" spans="1:19" s="6" customFormat="1" ht="47.25" customHeight="1">
      <c r="A16" s="206"/>
      <c r="B16" s="188"/>
      <c r="C16" s="239"/>
      <c r="D16" s="105" t="s">
        <v>2</v>
      </c>
      <c r="E16" s="118">
        <f>SUM(F16:K16)</f>
        <v>4602.900000000001</v>
      </c>
      <c r="F16" s="118">
        <v>721.58</v>
      </c>
      <c r="G16" s="118">
        <f>806.5+2.1-0.22</f>
        <v>808.38</v>
      </c>
      <c r="H16" s="118">
        <f>729.84+153.58</f>
        <v>883.4200000000001</v>
      </c>
      <c r="I16" s="118">
        <v>729.84</v>
      </c>
      <c r="J16" s="118">
        <v>729.84</v>
      </c>
      <c r="K16" s="118">
        <v>729.84</v>
      </c>
      <c r="L16" s="10" t="s">
        <v>75</v>
      </c>
      <c r="M16" s="32">
        <v>28859</v>
      </c>
      <c r="N16" s="32">
        <v>32444</v>
      </c>
      <c r="O16" s="32">
        <v>31297</v>
      </c>
      <c r="P16" s="124">
        <v>22741</v>
      </c>
      <c r="Q16" s="124">
        <v>22741</v>
      </c>
      <c r="R16" s="32">
        <v>22741</v>
      </c>
      <c r="S16" s="227"/>
    </row>
    <row r="17" spans="1:19" s="6" customFormat="1" ht="58.5" customHeight="1">
      <c r="A17" s="107"/>
      <c r="B17" s="71"/>
      <c r="C17" s="70"/>
      <c r="D17" s="17"/>
      <c r="E17" s="100"/>
      <c r="F17" s="100"/>
      <c r="G17" s="100"/>
      <c r="H17" s="100"/>
      <c r="I17" s="121"/>
      <c r="J17" s="121"/>
      <c r="K17" s="100"/>
      <c r="L17" s="10" t="s">
        <v>76</v>
      </c>
      <c r="M17" s="32">
        <v>38.2</v>
      </c>
      <c r="N17" s="32">
        <v>15.2</v>
      </c>
      <c r="O17" s="32">
        <v>11.1</v>
      </c>
      <c r="P17" s="124">
        <v>10.9</v>
      </c>
      <c r="Q17" s="124">
        <v>10.9</v>
      </c>
      <c r="R17" s="32">
        <v>10.9</v>
      </c>
      <c r="S17" s="191"/>
    </row>
    <row r="18" spans="1:19" s="6" customFormat="1" ht="14.25" customHeight="1">
      <c r="A18" s="107"/>
      <c r="B18" s="16"/>
      <c r="C18" s="15"/>
      <c r="D18" s="17"/>
      <c r="E18" s="72"/>
      <c r="F18" s="15"/>
      <c r="G18" s="15"/>
      <c r="H18" s="15"/>
      <c r="I18" s="121"/>
      <c r="J18" s="121"/>
      <c r="K18" s="15"/>
      <c r="L18" s="10" t="s">
        <v>77</v>
      </c>
      <c r="M18" s="32">
        <v>25115</v>
      </c>
      <c r="N18" s="32">
        <v>35568</v>
      </c>
      <c r="O18" s="32">
        <v>34655</v>
      </c>
      <c r="P18" s="124">
        <v>36041</v>
      </c>
      <c r="Q18" s="124">
        <v>36041</v>
      </c>
      <c r="R18" s="32">
        <v>36041</v>
      </c>
      <c r="S18" s="191"/>
    </row>
    <row r="19" spans="1:19" s="6" customFormat="1" ht="22.5" customHeight="1">
      <c r="A19" s="107"/>
      <c r="B19" s="16"/>
      <c r="C19" s="15"/>
      <c r="D19" s="17"/>
      <c r="E19" s="72"/>
      <c r="F19" s="15"/>
      <c r="G19" s="15"/>
      <c r="H19" s="15"/>
      <c r="I19" s="121"/>
      <c r="J19" s="121"/>
      <c r="K19" s="15"/>
      <c r="L19" s="10" t="s">
        <v>88</v>
      </c>
      <c r="M19" s="32">
        <v>-10.4</v>
      </c>
      <c r="N19" s="32">
        <v>29</v>
      </c>
      <c r="O19" s="32">
        <v>25</v>
      </c>
      <c r="P19" s="124">
        <v>30</v>
      </c>
      <c r="Q19" s="124">
        <v>30</v>
      </c>
      <c r="R19" s="32">
        <v>30</v>
      </c>
      <c r="S19" s="191"/>
    </row>
    <row r="20" spans="1:19" s="6" customFormat="1" ht="12.75" customHeight="1">
      <c r="A20" s="107"/>
      <c r="B20" s="16"/>
      <c r="C20" s="15"/>
      <c r="D20" s="17"/>
      <c r="E20" s="72"/>
      <c r="F20" s="15"/>
      <c r="G20" s="15"/>
      <c r="H20" s="15"/>
      <c r="I20" s="121"/>
      <c r="J20" s="121"/>
      <c r="K20" s="15"/>
      <c r="L20" s="10" t="s">
        <v>78</v>
      </c>
      <c r="M20" s="32">
        <v>2</v>
      </c>
      <c r="N20" s="32">
        <v>3</v>
      </c>
      <c r="O20" s="32">
        <v>4</v>
      </c>
      <c r="P20" s="124">
        <v>5</v>
      </c>
      <c r="Q20" s="124">
        <v>5</v>
      </c>
      <c r="R20" s="32">
        <v>5</v>
      </c>
      <c r="S20" s="191"/>
    </row>
    <row r="21" spans="1:19" s="6" customFormat="1" ht="13.5" customHeight="1">
      <c r="A21" s="107"/>
      <c r="B21" s="16"/>
      <c r="C21" s="15"/>
      <c r="D21" s="17"/>
      <c r="E21" s="72"/>
      <c r="F21" s="15"/>
      <c r="G21" s="15"/>
      <c r="H21" s="15"/>
      <c r="I21" s="121"/>
      <c r="J21" s="121"/>
      <c r="K21" s="15"/>
      <c r="L21" s="10" t="s">
        <v>79</v>
      </c>
      <c r="M21" s="60">
        <v>110</v>
      </c>
      <c r="N21" s="32">
        <v>51</v>
      </c>
      <c r="O21" s="32">
        <v>60</v>
      </c>
      <c r="P21" s="124">
        <v>65</v>
      </c>
      <c r="Q21" s="124">
        <v>65</v>
      </c>
      <c r="R21" s="32">
        <v>65</v>
      </c>
      <c r="S21" s="191"/>
    </row>
    <row r="22" spans="1:19" s="6" customFormat="1" ht="24.75" customHeight="1" hidden="1">
      <c r="A22" s="107"/>
      <c r="B22" s="16"/>
      <c r="C22" s="15"/>
      <c r="D22" s="17"/>
      <c r="E22" s="72"/>
      <c r="F22" s="15"/>
      <c r="G22" s="15"/>
      <c r="H22" s="15"/>
      <c r="I22" s="121"/>
      <c r="J22" s="121"/>
      <c r="K22" s="15"/>
      <c r="S22" s="191"/>
    </row>
    <row r="23" spans="1:19" s="6" customFormat="1" ht="12" customHeight="1" hidden="1">
      <c r="A23" s="107"/>
      <c r="B23" s="16"/>
      <c r="C23" s="72"/>
      <c r="D23" s="93"/>
      <c r="E23" s="72"/>
      <c r="F23" s="94"/>
      <c r="G23" s="94"/>
      <c r="H23" s="94"/>
      <c r="I23" s="94"/>
      <c r="J23" s="94"/>
      <c r="K23" s="94"/>
      <c r="S23" s="191"/>
    </row>
    <row r="24" spans="1:19" s="6" customFormat="1" ht="12" customHeight="1" hidden="1">
      <c r="A24" s="107"/>
      <c r="B24" s="16"/>
      <c r="C24" s="72"/>
      <c r="D24" s="93"/>
      <c r="E24" s="72"/>
      <c r="F24" s="94"/>
      <c r="G24" s="94"/>
      <c r="H24" s="94"/>
      <c r="I24" s="94"/>
      <c r="J24" s="94"/>
      <c r="K24" s="94"/>
      <c r="S24" s="191"/>
    </row>
    <row r="25" spans="1:19" s="6" customFormat="1" ht="13.5" customHeight="1" hidden="1">
      <c r="A25" s="107"/>
      <c r="B25" s="16"/>
      <c r="C25" s="72"/>
      <c r="D25" s="93"/>
      <c r="E25" s="95"/>
      <c r="F25" s="94"/>
      <c r="G25" s="94"/>
      <c r="H25" s="94"/>
      <c r="I25" s="94"/>
      <c r="J25" s="94"/>
      <c r="K25" s="94"/>
      <c r="S25" s="192"/>
    </row>
    <row r="26" spans="1:19" s="6" customFormat="1" ht="34.5" customHeight="1">
      <c r="A26" s="205" t="s">
        <v>61</v>
      </c>
      <c r="B26" s="187" t="s">
        <v>62</v>
      </c>
      <c r="C26" s="222" t="s">
        <v>70</v>
      </c>
      <c r="D26" s="108" t="s">
        <v>36</v>
      </c>
      <c r="E26" s="116">
        <f>SUM(F26:K26)</f>
        <v>69840.95</v>
      </c>
      <c r="F26" s="117">
        <f aca="true" t="shared" si="3" ref="F26:K26">F27+F28</f>
        <v>11713.36</v>
      </c>
      <c r="G26" s="117">
        <f t="shared" si="3"/>
        <v>11936.310000000001</v>
      </c>
      <c r="H26" s="116">
        <f t="shared" si="3"/>
        <v>11547.819999999998</v>
      </c>
      <c r="I26" s="116">
        <f t="shared" si="3"/>
        <v>11547.819999999998</v>
      </c>
      <c r="J26" s="116">
        <f t="shared" si="3"/>
        <v>11547.819999999998</v>
      </c>
      <c r="K26" s="116">
        <f t="shared" si="3"/>
        <v>11547.819999999998</v>
      </c>
      <c r="L26" s="68" t="s">
        <v>80</v>
      </c>
      <c r="M26" s="61">
        <v>7.3</v>
      </c>
      <c r="N26" s="61">
        <v>9.5</v>
      </c>
      <c r="O26" s="61">
        <v>9.5</v>
      </c>
      <c r="P26" s="124">
        <v>9.59</v>
      </c>
      <c r="Q26" s="124">
        <v>9.59</v>
      </c>
      <c r="R26" s="61">
        <v>9.59</v>
      </c>
      <c r="S26" s="222" t="s">
        <v>31</v>
      </c>
    </row>
    <row r="27" spans="1:19" s="6" customFormat="1" ht="57.75" customHeight="1">
      <c r="A27" s="206"/>
      <c r="B27" s="188"/>
      <c r="C27" s="238"/>
      <c r="D27" s="106" t="s">
        <v>3</v>
      </c>
      <c r="E27" s="118">
        <f>SUM(F27:K27)</f>
        <v>60510.90999999999</v>
      </c>
      <c r="F27" s="118">
        <v>10160.66</v>
      </c>
      <c r="G27" s="118">
        <f>9812.19+81.72+11.76+212+49.94</f>
        <v>10167.61</v>
      </c>
      <c r="H27" s="118">
        <f>9766.14+50.46+150+79.06</f>
        <v>10045.659999999998</v>
      </c>
      <c r="I27" s="118">
        <f>9766.14+50.46+150+79.06</f>
        <v>10045.659999999998</v>
      </c>
      <c r="J27" s="118">
        <f>9766.14+50.46+150+79.06</f>
        <v>10045.659999999998</v>
      </c>
      <c r="K27" s="118">
        <f>9766.14+50.46+150+79.06</f>
        <v>10045.659999999998</v>
      </c>
      <c r="L27" s="68" t="s">
        <v>81</v>
      </c>
      <c r="M27" s="61">
        <v>100</v>
      </c>
      <c r="N27" s="61">
        <v>100</v>
      </c>
      <c r="O27" s="61">
        <v>100</v>
      </c>
      <c r="P27" s="124">
        <v>100</v>
      </c>
      <c r="Q27" s="124">
        <v>100</v>
      </c>
      <c r="R27" s="61">
        <v>100</v>
      </c>
      <c r="S27" s="222"/>
    </row>
    <row r="28" spans="1:19" s="6" customFormat="1" ht="48.75" customHeight="1">
      <c r="A28" s="206"/>
      <c r="B28" s="188"/>
      <c r="C28" s="239"/>
      <c r="D28" s="105" t="s">
        <v>2</v>
      </c>
      <c r="E28" s="118">
        <f>SUM(F28:K28)</f>
        <v>9330.04</v>
      </c>
      <c r="F28" s="109">
        <v>1552.7</v>
      </c>
      <c r="G28" s="109">
        <f>1552.7+216</f>
        <v>1768.7</v>
      </c>
      <c r="H28" s="109">
        <v>1502.16</v>
      </c>
      <c r="I28" s="109">
        <v>1502.16</v>
      </c>
      <c r="J28" s="109">
        <v>1502.16</v>
      </c>
      <c r="K28" s="109">
        <v>1502.16</v>
      </c>
      <c r="L28" s="77" t="s">
        <v>82</v>
      </c>
      <c r="M28" s="65">
        <v>32.5</v>
      </c>
      <c r="N28" s="65">
        <v>34</v>
      </c>
      <c r="O28" s="65">
        <v>34</v>
      </c>
      <c r="P28" s="123">
        <v>34</v>
      </c>
      <c r="Q28" s="123">
        <v>34</v>
      </c>
      <c r="R28" s="65">
        <v>34</v>
      </c>
      <c r="S28" s="222"/>
    </row>
    <row r="29" spans="1:19" s="6" customFormat="1" ht="51" customHeight="1" hidden="1">
      <c r="A29" s="105"/>
      <c r="B29" s="98"/>
      <c r="C29" s="73"/>
      <c r="D29" s="75"/>
      <c r="E29" s="99"/>
      <c r="F29" s="76"/>
      <c r="G29" s="76"/>
      <c r="H29" s="76"/>
      <c r="I29" s="120"/>
      <c r="J29" s="120"/>
      <c r="K29" s="76"/>
      <c r="S29" s="189"/>
    </row>
    <row r="30" spans="1:19" s="6" customFormat="1" ht="33" customHeight="1" hidden="1">
      <c r="A30" s="107"/>
      <c r="B30" s="16"/>
      <c r="C30" s="70"/>
      <c r="D30" s="70"/>
      <c r="E30" s="70"/>
      <c r="F30" s="70"/>
      <c r="G30" s="70"/>
      <c r="H30" s="70"/>
      <c r="I30" s="121"/>
      <c r="J30" s="121"/>
      <c r="K30" s="70"/>
      <c r="S30" s="189"/>
    </row>
    <row r="31" spans="1:19" s="6" customFormat="1" ht="15.75" customHeight="1">
      <c r="A31" s="101" t="s">
        <v>6</v>
      </c>
      <c r="B31" s="243" t="s">
        <v>56</v>
      </c>
      <c r="C31" s="244"/>
      <c r="D31" s="245"/>
      <c r="E31" s="245"/>
      <c r="F31" s="245"/>
      <c r="G31" s="245"/>
      <c r="H31" s="245"/>
      <c r="I31" s="245"/>
      <c r="J31" s="245"/>
      <c r="K31" s="245"/>
      <c r="L31" s="244"/>
      <c r="M31" s="244"/>
      <c r="N31" s="244"/>
      <c r="O31" s="244"/>
      <c r="P31" s="244"/>
      <c r="Q31" s="244"/>
      <c r="R31" s="244"/>
      <c r="S31" s="244"/>
    </row>
    <row r="32" spans="1:19" s="6" customFormat="1" ht="21.75" customHeight="1">
      <c r="A32" s="193" t="s">
        <v>7</v>
      </c>
      <c r="B32" s="246" t="s">
        <v>57</v>
      </c>
      <c r="C32" s="232" t="s">
        <v>70</v>
      </c>
      <c r="D32" s="136" t="s">
        <v>23</v>
      </c>
      <c r="E32" s="130">
        <f>SUM(F32:K32)</f>
        <v>5534.4</v>
      </c>
      <c r="F32" s="130">
        <f aca="true" t="shared" si="4" ref="F32:K32">F33+F34</f>
        <v>1024</v>
      </c>
      <c r="G32" s="130">
        <f t="shared" si="4"/>
        <v>920</v>
      </c>
      <c r="H32" s="130">
        <f t="shared" si="4"/>
        <v>836.4</v>
      </c>
      <c r="I32" s="130">
        <f t="shared" si="4"/>
        <v>918</v>
      </c>
      <c r="J32" s="130">
        <f t="shared" si="4"/>
        <v>918</v>
      </c>
      <c r="K32" s="117">
        <f t="shared" si="4"/>
        <v>918</v>
      </c>
      <c r="L32" s="83"/>
      <c r="M32" s="78"/>
      <c r="N32" s="82"/>
      <c r="O32" s="78"/>
      <c r="P32" s="78"/>
      <c r="Q32" s="78"/>
      <c r="R32" s="78"/>
      <c r="S32" s="194"/>
    </row>
    <row r="33" spans="1:19" s="6" customFormat="1" ht="27" customHeight="1">
      <c r="A33" s="193"/>
      <c r="B33" s="246"/>
      <c r="C33" s="233"/>
      <c r="D33" s="137" t="s">
        <v>3</v>
      </c>
      <c r="E33" s="129">
        <f>SUM(F33:K33)</f>
        <v>5534.4</v>
      </c>
      <c r="F33" s="138">
        <f aca="true" t="shared" si="5" ref="F33:K33">F37+F40+F44+F45</f>
        <v>1024</v>
      </c>
      <c r="G33" s="138">
        <f t="shared" si="5"/>
        <v>920</v>
      </c>
      <c r="H33" s="138">
        <f t="shared" si="5"/>
        <v>836.4</v>
      </c>
      <c r="I33" s="138">
        <f t="shared" si="5"/>
        <v>918</v>
      </c>
      <c r="J33" s="138">
        <f t="shared" si="5"/>
        <v>918</v>
      </c>
      <c r="K33" s="139">
        <f t="shared" si="5"/>
        <v>918</v>
      </c>
      <c r="L33" s="85"/>
      <c r="M33" s="79"/>
      <c r="N33" s="84"/>
      <c r="O33" s="79"/>
      <c r="P33" s="79"/>
      <c r="Q33" s="79"/>
      <c r="R33" s="79"/>
      <c r="S33" s="195"/>
    </row>
    <row r="34" spans="1:19" s="6" customFormat="1" ht="18.75" customHeight="1">
      <c r="A34" s="193"/>
      <c r="B34" s="187"/>
      <c r="C34" s="234"/>
      <c r="D34" s="137" t="s">
        <v>2</v>
      </c>
      <c r="E34" s="129">
        <f>SUM(F34:K34)</f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60">
        <v>0</v>
      </c>
      <c r="L34" s="87"/>
      <c r="M34" s="80"/>
      <c r="N34" s="86"/>
      <c r="O34" s="80"/>
      <c r="P34" s="80"/>
      <c r="Q34" s="80"/>
      <c r="R34" s="80"/>
      <c r="S34" s="196"/>
    </row>
    <row r="35" spans="1:19" s="6" customFormat="1" ht="37.5" customHeight="1">
      <c r="A35" s="91" t="s">
        <v>67</v>
      </c>
      <c r="B35" s="187" t="s">
        <v>92</v>
      </c>
      <c r="C35" s="232" t="s">
        <v>70</v>
      </c>
      <c r="D35" s="136" t="s">
        <v>68</v>
      </c>
      <c r="E35" s="145">
        <f aca="true" t="shared" si="6" ref="E35:K35">E37+E40</f>
        <v>4746.4</v>
      </c>
      <c r="F35" s="145">
        <f t="shared" si="6"/>
        <v>888</v>
      </c>
      <c r="G35" s="145">
        <f t="shared" si="6"/>
        <v>788</v>
      </c>
      <c r="H35" s="145">
        <f t="shared" si="6"/>
        <v>706.4</v>
      </c>
      <c r="I35" s="145">
        <f>I37+I40</f>
        <v>788</v>
      </c>
      <c r="J35" s="145">
        <f>J37+J40</f>
        <v>788</v>
      </c>
      <c r="K35" s="110">
        <f t="shared" si="6"/>
        <v>788</v>
      </c>
      <c r="L35" s="140"/>
      <c r="M35" s="96"/>
      <c r="N35" s="96"/>
      <c r="O35" s="96"/>
      <c r="P35" s="96"/>
      <c r="Q35" s="96"/>
      <c r="R35" s="96"/>
      <c r="S35" s="103"/>
    </row>
    <row r="36" spans="1:19" s="6" customFormat="1" ht="14.25" customHeight="1" hidden="1">
      <c r="A36" s="90"/>
      <c r="B36" s="188"/>
      <c r="C36" s="233"/>
      <c r="D36" s="143" t="s">
        <v>2</v>
      </c>
      <c r="E36" s="146"/>
      <c r="F36" s="146"/>
      <c r="G36" s="146"/>
      <c r="H36" s="146"/>
      <c r="I36" s="146"/>
      <c r="J36" s="146"/>
      <c r="K36" s="135"/>
      <c r="L36" s="82"/>
      <c r="M36" s="81"/>
      <c r="N36" s="81"/>
      <c r="O36" s="81"/>
      <c r="P36" s="81"/>
      <c r="Q36" s="81"/>
      <c r="R36" s="81"/>
      <c r="S36" s="80"/>
    </row>
    <row r="37" spans="1:19" s="6" customFormat="1" ht="26.25" customHeight="1">
      <c r="A37" s="79"/>
      <c r="B37" s="188"/>
      <c r="C37" s="233"/>
      <c r="D37" s="164" t="s">
        <v>3</v>
      </c>
      <c r="E37" s="165">
        <f>SUM(F37:K37)</f>
        <v>2006.4</v>
      </c>
      <c r="F37" s="165">
        <v>348</v>
      </c>
      <c r="G37" s="165">
        <v>348</v>
      </c>
      <c r="H37" s="165">
        <f>348-81.6</f>
        <v>266.4</v>
      </c>
      <c r="I37" s="165">
        <v>348</v>
      </c>
      <c r="J37" s="165">
        <v>348</v>
      </c>
      <c r="K37" s="166">
        <v>348</v>
      </c>
      <c r="L37" s="33" t="s">
        <v>83</v>
      </c>
      <c r="M37" s="31">
        <v>2</v>
      </c>
      <c r="N37" s="31">
        <v>2</v>
      </c>
      <c r="O37" s="31">
        <v>3</v>
      </c>
      <c r="P37" s="31">
        <v>4</v>
      </c>
      <c r="Q37" s="31">
        <v>4</v>
      </c>
      <c r="R37" s="31">
        <v>4</v>
      </c>
      <c r="S37" s="194" t="s">
        <v>30</v>
      </c>
    </row>
    <row r="38" spans="1:19" s="6" customFormat="1" ht="26.25" customHeight="1">
      <c r="A38" s="90"/>
      <c r="B38" s="188"/>
      <c r="C38" s="233"/>
      <c r="D38" s="144"/>
      <c r="E38" s="147"/>
      <c r="F38" s="147"/>
      <c r="G38" s="147"/>
      <c r="H38" s="147"/>
      <c r="I38" s="147"/>
      <c r="J38" s="147"/>
      <c r="K38" s="111"/>
      <c r="L38" s="33" t="s">
        <v>84</v>
      </c>
      <c r="M38" s="31">
        <v>1500</v>
      </c>
      <c r="N38" s="31">
        <v>1814</v>
      </c>
      <c r="O38" s="31">
        <v>1700</v>
      </c>
      <c r="P38" s="31">
        <v>1800</v>
      </c>
      <c r="Q38" s="31">
        <v>1800</v>
      </c>
      <c r="R38" s="31">
        <v>1800</v>
      </c>
      <c r="S38" s="195"/>
    </row>
    <row r="39" spans="1:19" s="6" customFormat="1" ht="24" customHeight="1">
      <c r="A39" s="89"/>
      <c r="B39" s="188"/>
      <c r="C39" s="233"/>
      <c r="D39" s="167"/>
      <c r="E39" s="168"/>
      <c r="F39" s="168"/>
      <c r="G39" s="168"/>
      <c r="H39" s="168"/>
      <c r="I39" s="168"/>
      <c r="J39" s="168"/>
      <c r="K39" s="169"/>
      <c r="L39" s="141" t="s">
        <v>85</v>
      </c>
      <c r="M39" s="31">
        <v>25</v>
      </c>
      <c r="N39" s="31">
        <v>27</v>
      </c>
      <c r="O39" s="31">
        <v>25</v>
      </c>
      <c r="P39" s="31">
        <v>25</v>
      </c>
      <c r="Q39" s="31">
        <v>25</v>
      </c>
      <c r="R39" s="31">
        <v>25</v>
      </c>
      <c r="S39" s="196"/>
    </row>
    <row r="40" spans="1:19" s="6" customFormat="1" ht="22.5" customHeight="1">
      <c r="A40" s="92"/>
      <c r="B40" s="208"/>
      <c r="C40" s="234"/>
      <c r="D40" s="162" t="s">
        <v>3</v>
      </c>
      <c r="E40" s="163">
        <f>SUM(F40:K40)</f>
        <v>2740</v>
      </c>
      <c r="F40" s="163">
        <v>540</v>
      </c>
      <c r="G40" s="163">
        <v>440</v>
      </c>
      <c r="H40" s="163">
        <v>440</v>
      </c>
      <c r="I40" s="163">
        <v>440</v>
      </c>
      <c r="J40" s="163">
        <v>440</v>
      </c>
      <c r="K40" s="153">
        <v>440</v>
      </c>
      <c r="L40" s="142" t="s">
        <v>85</v>
      </c>
      <c r="M40" s="31">
        <v>17</v>
      </c>
      <c r="N40" s="31">
        <v>18</v>
      </c>
      <c r="O40" s="31">
        <v>17</v>
      </c>
      <c r="P40" s="31">
        <v>17</v>
      </c>
      <c r="Q40" s="31">
        <v>17</v>
      </c>
      <c r="R40" s="31">
        <v>17</v>
      </c>
      <c r="S40" s="104" t="s">
        <v>32</v>
      </c>
    </row>
    <row r="41" spans="1:19" s="6" customFormat="1" ht="38.25" customHeight="1">
      <c r="A41" s="205" t="s">
        <v>65</v>
      </c>
      <c r="B41" s="187" t="s">
        <v>64</v>
      </c>
      <c r="C41" s="232" t="s">
        <v>70</v>
      </c>
      <c r="D41" s="136" t="s">
        <v>68</v>
      </c>
      <c r="E41" s="148">
        <f aca="true" t="shared" si="7" ref="E41:K41">E44+E45</f>
        <v>788</v>
      </c>
      <c r="F41" s="148">
        <f t="shared" si="7"/>
        <v>136</v>
      </c>
      <c r="G41" s="148">
        <f t="shared" si="7"/>
        <v>132</v>
      </c>
      <c r="H41" s="148">
        <f t="shared" si="7"/>
        <v>130</v>
      </c>
      <c r="I41" s="148">
        <f>I44+I45</f>
        <v>130</v>
      </c>
      <c r="J41" s="148">
        <f>J44+J45</f>
        <v>130</v>
      </c>
      <c r="K41" s="150">
        <f t="shared" si="7"/>
        <v>130</v>
      </c>
      <c r="L41" s="97"/>
      <c r="M41" s="31"/>
      <c r="N41" s="31"/>
      <c r="O41" s="31"/>
      <c r="P41" s="31"/>
      <c r="Q41" s="31"/>
      <c r="R41" s="31"/>
      <c r="S41" s="104"/>
    </row>
    <row r="42" spans="1:19" s="6" customFormat="1" ht="22.5" customHeight="1" hidden="1">
      <c r="A42" s="206"/>
      <c r="B42" s="188"/>
      <c r="C42" s="233"/>
      <c r="D42" s="143" t="s">
        <v>3</v>
      </c>
      <c r="E42" s="149"/>
      <c r="F42" s="149"/>
      <c r="G42" s="149"/>
      <c r="H42" s="149"/>
      <c r="I42" s="149"/>
      <c r="J42" s="149"/>
      <c r="K42" s="151"/>
      <c r="L42" s="97"/>
      <c r="M42" s="31"/>
      <c r="N42" s="31"/>
      <c r="O42" s="31"/>
      <c r="P42" s="31"/>
      <c r="Q42" s="31"/>
      <c r="R42" s="31"/>
      <c r="S42" s="74"/>
    </row>
    <row r="43" spans="1:19" s="6" customFormat="1" ht="22.5" customHeight="1" hidden="1">
      <c r="A43" s="206"/>
      <c r="B43" s="188"/>
      <c r="C43" s="233"/>
      <c r="D43" s="143"/>
      <c r="E43" s="149"/>
      <c r="F43" s="149"/>
      <c r="G43" s="149"/>
      <c r="H43" s="149"/>
      <c r="I43" s="149"/>
      <c r="J43" s="149"/>
      <c r="K43" s="151"/>
      <c r="L43" s="97"/>
      <c r="M43" s="31"/>
      <c r="N43" s="31"/>
      <c r="O43" s="31"/>
      <c r="P43" s="31"/>
      <c r="Q43" s="31"/>
      <c r="R43" s="31"/>
      <c r="S43" s="74"/>
    </row>
    <row r="44" spans="1:19" s="6" customFormat="1" ht="34.5" customHeight="1">
      <c r="A44" s="206"/>
      <c r="B44" s="188"/>
      <c r="C44" s="233"/>
      <c r="D44" s="152" t="s">
        <v>3</v>
      </c>
      <c r="E44" s="153">
        <f>SUM(F44:K44)</f>
        <v>726</v>
      </c>
      <c r="F44" s="153">
        <v>124</v>
      </c>
      <c r="G44" s="153">
        <f>200-78</f>
        <v>122</v>
      </c>
      <c r="H44" s="153">
        <v>120</v>
      </c>
      <c r="I44" s="153">
        <v>120</v>
      </c>
      <c r="J44" s="153">
        <v>120</v>
      </c>
      <c r="K44" s="153">
        <v>120</v>
      </c>
      <c r="L44" s="33" t="s">
        <v>86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104" t="s">
        <v>58</v>
      </c>
    </row>
    <row r="45" spans="1:19" s="6" customFormat="1" ht="21.75" customHeight="1" thickBot="1">
      <c r="A45" s="206"/>
      <c r="B45" s="188"/>
      <c r="C45" s="234"/>
      <c r="D45" s="152" t="s">
        <v>3</v>
      </c>
      <c r="E45" s="153">
        <f>SUM(F45:K45)</f>
        <v>62</v>
      </c>
      <c r="F45" s="153">
        <v>12</v>
      </c>
      <c r="G45" s="153">
        <v>10</v>
      </c>
      <c r="H45" s="153">
        <v>10</v>
      </c>
      <c r="I45" s="153">
        <v>10</v>
      </c>
      <c r="J45" s="153">
        <v>10</v>
      </c>
      <c r="K45" s="153">
        <v>10</v>
      </c>
      <c r="L45" s="33" t="s">
        <v>87</v>
      </c>
      <c r="M45" s="31">
        <v>100</v>
      </c>
      <c r="N45" s="31">
        <v>100</v>
      </c>
      <c r="O45" s="31">
        <v>100</v>
      </c>
      <c r="P45" s="31">
        <v>100</v>
      </c>
      <c r="Q45" s="31">
        <v>100</v>
      </c>
      <c r="R45" s="31">
        <v>100</v>
      </c>
      <c r="S45" s="104" t="s">
        <v>30</v>
      </c>
    </row>
    <row r="46" spans="1:11" s="6" customFormat="1" ht="23.25" customHeight="1" hidden="1" thickBot="1">
      <c r="A46" s="89"/>
      <c r="B46" s="57"/>
      <c r="C46" s="88"/>
      <c r="D46" s="34"/>
      <c r="E46" s="112"/>
      <c r="F46" s="112"/>
      <c r="G46" s="112"/>
      <c r="H46" s="112"/>
      <c r="I46" s="112"/>
      <c r="J46" s="112"/>
      <c r="K46" s="112"/>
    </row>
    <row r="47" spans="1:19" ht="22.5" customHeight="1">
      <c r="A47" s="201"/>
      <c r="B47" s="189" t="s">
        <v>25</v>
      </c>
      <c r="C47" s="223"/>
      <c r="D47" s="42" t="s">
        <v>26</v>
      </c>
      <c r="E47" s="113">
        <f>SUM(F47:K47)</f>
        <v>115258.31999999999</v>
      </c>
      <c r="F47" s="154">
        <f aca="true" t="shared" si="8" ref="F47:K47">SUM(F48:F49)</f>
        <v>18308.48</v>
      </c>
      <c r="G47" s="154">
        <f t="shared" si="8"/>
        <v>19905.510000000002</v>
      </c>
      <c r="H47" s="154">
        <f t="shared" si="8"/>
        <v>19330.479999999996</v>
      </c>
      <c r="I47" s="154">
        <f t="shared" si="8"/>
        <v>19237.949999999997</v>
      </c>
      <c r="J47" s="154">
        <f t="shared" si="8"/>
        <v>19237.949999999997</v>
      </c>
      <c r="K47" s="155">
        <f t="shared" si="8"/>
        <v>19237.949999999997</v>
      </c>
      <c r="L47" s="226"/>
      <c r="M47" s="201"/>
      <c r="N47" s="201"/>
      <c r="O47" s="201"/>
      <c r="P47" s="201"/>
      <c r="Q47" s="201"/>
      <c r="R47" s="201"/>
      <c r="S47" s="222"/>
    </row>
    <row r="48" spans="1:19" ht="12.75" customHeight="1">
      <c r="A48" s="201"/>
      <c r="B48" s="191"/>
      <c r="C48" s="224"/>
      <c r="D48" s="45" t="s">
        <v>3</v>
      </c>
      <c r="E48" s="114">
        <f>SUM(F48:K48)</f>
        <v>101325.37999999999</v>
      </c>
      <c r="F48" s="156">
        <f>F33+F12</f>
        <v>16034.2</v>
      </c>
      <c r="G48" s="156">
        <f aca="true" t="shared" si="9" ref="F48:K49">G33+G12</f>
        <v>17328.43</v>
      </c>
      <c r="H48" s="156">
        <f t="shared" si="9"/>
        <v>16944.899999999998</v>
      </c>
      <c r="I48" s="156">
        <f>I33+I12</f>
        <v>17005.949999999997</v>
      </c>
      <c r="J48" s="156">
        <f>J33+J12</f>
        <v>17005.949999999997</v>
      </c>
      <c r="K48" s="157">
        <f t="shared" si="9"/>
        <v>17005.949999999997</v>
      </c>
      <c r="L48" s="227"/>
      <c r="M48" s="201"/>
      <c r="N48" s="201"/>
      <c r="O48" s="201"/>
      <c r="P48" s="201"/>
      <c r="Q48" s="201"/>
      <c r="R48" s="201"/>
      <c r="S48" s="222"/>
    </row>
    <row r="49" spans="1:19" ht="12" customHeight="1" thickBot="1">
      <c r="A49" s="201"/>
      <c r="B49" s="192"/>
      <c r="C49" s="225"/>
      <c r="D49" s="48" t="s">
        <v>2</v>
      </c>
      <c r="E49" s="115">
        <f>SUM(F49:K49)</f>
        <v>13932.94</v>
      </c>
      <c r="F49" s="158">
        <f t="shared" si="9"/>
        <v>2274.28</v>
      </c>
      <c r="G49" s="158">
        <f t="shared" si="9"/>
        <v>2577.08</v>
      </c>
      <c r="H49" s="158">
        <f t="shared" si="9"/>
        <v>2385.58</v>
      </c>
      <c r="I49" s="158">
        <f>I34+I13</f>
        <v>2232</v>
      </c>
      <c r="J49" s="158">
        <f>J34+J13</f>
        <v>2232</v>
      </c>
      <c r="K49" s="159">
        <f t="shared" si="9"/>
        <v>2232</v>
      </c>
      <c r="L49" s="228"/>
      <c r="M49" s="201"/>
      <c r="N49" s="201"/>
      <c r="O49" s="201"/>
      <c r="P49" s="201"/>
      <c r="Q49" s="201"/>
      <c r="R49" s="201"/>
      <c r="S49" s="222"/>
    </row>
    <row r="52" ht="18.75" customHeight="1">
      <c r="F52" s="52"/>
    </row>
  </sheetData>
  <sheetProtection/>
  <mergeCells count="47"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A41:A45"/>
    <mergeCell ref="C41:C45"/>
    <mergeCell ref="B35:B40"/>
    <mergeCell ref="A32:A34"/>
    <mergeCell ref="B41:B45"/>
    <mergeCell ref="A47:A49"/>
    <mergeCell ref="B47:B49"/>
    <mergeCell ref="C47:C4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2017-03-29T13:37:30Z</cp:lastPrinted>
  <dcterms:created xsi:type="dcterms:W3CDTF">2013-10-21T11:04:08Z</dcterms:created>
  <dcterms:modified xsi:type="dcterms:W3CDTF">2017-03-29T13:38:10Z</dcterms:modified>
  <cp:category/>
  <cp:version/>
  <cp:contentType/>
  <cp:contentStatus/>
</cp:coreProperties>
</file>