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50" windowHeight="11640" firstSheet="1" activeTab="1"/>
  </bookViews>
  <sheets>
    <sheet name="прил к программе Культура (2)" sheetId="1" state="hidden" r:id="rId1"/>
    <sheet name="прил к программе Культура" sheetId="2" r:id="rId2"/>
  </sheets>
  <definedNames>
    <definedName name="OLE_LINK1" localSheetId="1">'прил к программе Культура'!#REF!</definedName>
    <definedName name="OLE_LINK1" localSheetId="0">'прил к программе Культура (2)'!#REF!</definedName>
    <definedName name="_xlnm.Print_Titles" localSheetId="1">'прил к программе Культура'!$6:$7</definedName>
    <definedName name="_xlnm.Print_Titles" localSheetId="0">'прил к программе Культура (2)'!$5:$6</definedName>
  </definedNames>
  <calcPr fullCalcOnLoad="1"/>
</workbook>
</file>

<file path=xl/sharedStrings.xml><?xml version="1.0" encoding="utf-8"?>
<sst xmlns="http://schemas.openxmlformats.org/spreadsheetml/2006/main" count="178" uniqueCount="95">
  <si>
    <t>Объемы и источники финансирования (тыс. руб.)</t>
  </si>
  <si>
    <t>Всего</t>
  </si>
  <si>
    <t>ОБ</t>
  </si>
  <si>
    <t>МБ</t>
  </si>
  <si>
    <t>1.1.</t>
  </si>
  <si>
    <t>2014-2018</t>
  </si>
  <si>
    <t>2.</t>
  </si>
  <si>
    <t>2.1.</t>
  </si>
  <si>
    <t>В тыс. руб.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</si>
  <si>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</si>
  <si>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</si>
  <si>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</si>
  <si>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</si>
  <si>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</si>
  <si>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</si>
  <si>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2014 год</t>
  </si>
  <si>
    <t>2015 год</t>
  </si>
  <si>
    <t>2016 год</t>
  </si>
  <si>
    <t>2017 год</t>
  </si>
  <si>
    <t>2018 год</t>
  </si>
  <si>
    <t>Наименование</t>
  </si>
  <si>
    <t>-</t>
  </si>
  <si>
    <t>Итого по задаче 1</t>
  </si>
  <si>
    <t>Всего: в т.ч.:</t>
  </si>
  <si>
    <t>Итого по задаче 2</t>
  </si>
  <si>
    <t>Всего по Программе</t>
  </si>
  <si>
    <t>Всего  в т.ч.</t>
  </si>
  <si>
    <t xml:space="preserve">ПЕРЕЧЕНЬ
ОСНОВНЫХ МЕРОПРИЯТИЙ МУНИЦИПАЛЬНОЙ ПРОГРАММЫ ЗАТО Видяево
«Развитие культуры и сохранение культурного наследия» </t>
  </si>
  <si>
    <t>Основное мероприятие 1. «Обеспечение деятельности муниципальных учреждений осуществляющих свою деятельность в сферах культуры, досуга и искусства»</t>
  </si>
  <si>
    <t>Количество библиографических записей в электронных каталогах библиотек Мурманской области, в т. ч. включенных в Сводный электронный каталог библиотек России (Ед.)</t>
  </si>
  <si>
    <t>МБУК ЦКД ЗАТО Видяево</t>
  </si>
  <si>
    <t>МБОУДОД «Видяевская ДМШ» ЗАТО  Видяево</t>
  </si>
  <si>
    <t>Администрация ЗАТО Видяево</t>
  </si>
  <si>
    <t xml:space="preserve">Выполнение мероприятий музейной деятельности (%) </t>
  </si>
  <si>
    <t>Цель программы: Развитие культуры и сохранение на территории ЗАТО Видяево объектов, имеющих важное историческое и культурное значение для жителей поселка, содержание мест захоронения военнослужащих, погибших при  исполнении воинского долга</t>
  </si>
  <si>
    <t>Задача 1. Обеспечение деятельности муниципальных учреждений ЗАТО Видяево, осуществляющих свою деятельность в сферах культуры, досуга и искусства</t>
  </si>
  <si>
    <t>Всего в т.ч.:</t>
  </si>
  <si>
    <t xml:space="preserve">Всего:   в т.ч.: </t>
  </si>
  <si>
    <t>Динамика количества зарегистрированных пользователей по отношению к 2013 году (%)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</si>
  <si>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 (%)</t>
  </si>
  <si>
    <t>Количество посещений (Ед.)</t>
  </si>
  <si>
    <t>Динамика посещаемости библиотеки (%)</t>
  </si>
  <si>
    <t>Количество участников клубных формирований (Ед.)</t>
  </si>
  <si>
    <t>Количество клубных формирований (Ед.)</t>
  </si>
  <si>
    <t>Полнота реализации дополнительных общеразвивающих  программ (%)</t>
  </si>
  <si>
    <t>Доля детей привлекаемых к участию в творческих мероприятиях в общем числе детей (%)</t>
  </si>
  <si>
    <t>Доля обучающихся, освоивших дополнительную общеобразовательную предпрофессиональную программу в области искусств (фортепиано, народные инструменты) (%)</t>
  </si>
  <si>
    <t>Доля победителей и призеров региональных, федеральных окружных, федеральных мероприятий от общего числа обучающихся школы (%)</t>
  </si>
  <si>
    <t>Количество пользователей (Чел.)</t>
  </si>
  <si>
    <t>Удовлетворенность качеством оказания услуг (%)</t>
  </si>
  <si>
    <t>Количество самодеятельных творческих коллективов (Ед.)</t>
  </si>
  <si>
    <t>Количество культурно-досуговых мероприятий (Ед.)</t>
  </si>
  <si>
    <t>Количество участников культурно-досуговых мероприятий (Ед.)</t>
  </si>
  <si>
    <t>Количество объектов захоронений и памятных мест, на которых выполнены ремонтные работы (Ед.)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</si>
  <si>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_________________________№______)</t>
  </si>
  <si>
    <t xml:space="preserve">Приложение к Программе </t>
  </si>
  <si>
    <t>Задача 2. Осуществление мероприятий по культурно-досуговой, музейно-просветительской и туристско-экскурсионной деятельности</t>
  </si>
  <si>
    <t>Основное мероприятие 2. «Осуществление мероприятий по культурно-досуговой, музейно-просветительской и туристско-экскурсионной деятельности в ЗАТО Видяево»</t>
  </si>
  <si>
    <t>МБУ УМС  (СЗ) ЗАТО Видяево</t>
  </si>
  <si>
    <t>1.1.1.</t>
  </si>
  <si>
    <t>Обеспечение деятельности МБУК ЦКД ЗАТО Видяево</t>
  </si>
  <si>
    <t>1.1.2.</t>
  </si>
  <si>
    <t>Обеспечение деятельности МБОУДОД «Видяевская ДМШ» ЗАТО  Видяево</t>
  </si>
  <si>
    <t>Объемы финансирования (тыс. руб.)</t>
  </si>
  <si>
    <t>Реализация мероприятий по музейной и туристско-экскурсионной деятельности</t>
  </si>
  <si>
    <t>Организация и проведение городских, общественнозначимых, культурно-массовых и культурных мероприятий</t>
  </si>
  <si>
    <t>2.1.2.</t>
  </si>
  <si>
    <t>Наименование, единица измерения</t>
  </si>
  <si>
    <t>2.1.1.</t>
  </si>
  <si>
    <t>Всего: в т.ч. МБ:</t>
  </si>
  <si>
    <t xml:space="preserve">ПЕРЕЧЕНЬ
ОСНОВНЫХ МЕРОПРИЯТИЙ МУНИЦИПАЛЬНОЙ ПРОГРАММЫ ЗАТО Видяево
«Развитие культуры и сохранение культурного наследия в ЗАТО Видяево» </t>
  </si>
  <si>
    <t>2015-2020</t>
  </si>
  <si>
    <t>2019 год</t>
  </si>
  <si>
    <t>2020 год</t>
  </si>
  <si>
    <t>Удовлетворенность качеством оказания услуг, %</t>
  </si>
  <si>
    <t>Количество пользователей, чел.</t>
  </si>
  <si>
    <t>Динамика количества зарегистрированных пользователей по отношению к 2013 году, %</t>
  </si>
  <si>
    <t>Количество библиографических записей в электронных каталогах библиотек Мурманской области, в т. ч. включенных в Сводный электронный каталог библиотек России, Ед.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</si>
  <si>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годом), %</t>
  </si>
  <si>
    <t>Количество посещений, Ед.</t>
  </si>
  <si>
    <t>Количество клубных формирований, Ед.</t>
  </si>
  <si>
    <t>Количество участников клубных формирований, Ед.</t>
  </si>
  <si>
    <t>Полнота реализации дополнительных общеразвивающих  программ, %</t>
  </si>
  <si>
    <t>Доля детей привлекаемых к участию в творческих мероприятиях в общем числе детей, %</t>
  </si>
  <si>
    <t>Доля обучающихся, освоивших дополнительную общеобразовательную предпрофессиональную программу в области искусств (фортепиано, народные инструменты), %</t>
  </si>
  <si>
    <t>Доля победителей и призеров региональных, федеральных окружных, федеральных мероприятий от общего числа обучающихся школы, %</t>
  </si>
  <si>
    <t>Количество самодеятельных творческих коллективов, Ед.</t>
  </si>
  <si>
    <t>Количество участников культурно-досуговых мероприятий, Ед.</t>
  </si>
  <si>
    <t>Количество культурно-досуговых мероприятий, Ед.</t>
  </si>
  <si>
    <t>Количество объектов захоронений и памятных мест, на которых выполнены ремонтные работы, Ед.</t>
  </si>
  <si>
    <t xml:space="preserve">Выполнение мероприятий музейной деятельности, % </t>
  </si>
  <si>
    <t>Динамика посещаемости культурно-досугового учреждения, %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</si>
  <si>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28.03.2016 № 225, от 04.05.2016 № 325, от 03.08.2016 №496, от 22.09.2016 №598, от __________№_____)</t>
  </si>
  <si>
    <t xml:space="preserve">Приложение к изменениям   </t>
  </si>
  <si>
    <t>в  муниципальную программу "Развитие культуры и сохранение культурного наследия в ЗАТО Видяево"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</si>
</sst>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9">
    <xf numFmtId="0" fontId="0" fillId="0" borderId="0" xfId="0" applyFont="1" applyAlignment="1">
      <alignment/>
    </xf>
    <xf numFmtId="0" fontId="46" fillId="0" borderId="0" xfId="0" applyFont="1" applyFill="1" applyAlignment="1">
      <alignment readingOrder="1"/>
    </xf>
    <xf numFmtId="0" fontId="46" fillId="0" borderId="0" xfId="0" applyFont="1" applyFill="1" applyAlignment="1">
      <alignment horizontal="center" wrapText="1" readingOrder="1"/>
    </xf>
    <xf numFmtId="0" fontId="46" fillId="0" borderId="0" xfId="0" applyFont="1" applyFill="1" applyAlignment="1">
      <alignment horizontal="center" readingOrder="1"/>
    </xf>
    <xf numFmtId="0" fontId="46" fillId="0" borderId="0" xfId="0" applyFont="1" applyFill="1" applyAlignment="1">
      <alignment horizontal="center" vertical="top" readingOrder="1"/>
    </xf>
    <xf numFmtId="0" fontId="47" fillId="0" borderId="0" xfId="0" applyFont="1" applyFill="1" applyAlignment="1">
      <alignment horizontal="right"/>
    </xf>
    <xf numFmtId="0" fontId="47" fillId="0" borderId="0" xfId="0" applyFont="1" applyFill="1" applyAlignment="1">
      <alignment readingOrder="1"/>
    </xf>
    <xf numFmtId="0" fontId="48" fillId="0" borderId="10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top" wrapText="1"/>
    </xf>
    <xf numFmtId="172" fontId="48" fillId="0" borderId="10" xfId="0" applyNumberFormat="1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vertical="top" wrapText="1"/>
    </xf>
    <xf numFmtId="0" fontId="47" fillId="0" borderId="12" xfId="0" applyFont="1" applyFill="1" applyBorder="1" applyAlignment="1">
      <alignment horizontal="center" vertical="top" wrapText="1"/>
    </xf>
    <xf numFmtId="172" fontId="47" fillId="0" borderId="13" xfId="0" applyNumberFormat="1" applyFont="1" applyFill="1" applyBorder="1" applyAlignment="1">
      <alignment horizontal="center" vertical="top" readingOrder="1"/>
    </xf>
    <xf numFmtId="172" fontId="47" fillId="0" borderId="13" xfId="0" applyNumberFormat="1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top" readingOrder="1"/>
    </xf>
    <xf numFmtId="0" fontId="0" fillId="0" borderId="15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vertical="top" wrapText="1"/>
    </xf>
    <xf numFmtId="0" fontId="48" fillId="0" borderId="18" xfId="0" applyFont="1" applyFill="1" applyBorder="1" applyAlignment="1">
      <alignment horizontal="center" vertical="top" wrapText="1" readingOrder="1"/>
    </xf>
    <xf numFmtId="172" fontId="48" fillId="0" borderId="19" xfId="0" applyNumberFormat="1" applyFont="1" applyFill="1" applyBorder="1" applyAlignment="1">
      <alignment horizontal="center" vertical="top" readingOrder="1"/>
    </xf>
    <xf numFmtId="172" fontId="48" fillId="0" borderId="20" xfId="0" applyNumberFormat="1" applyFont="1" applyFill="1" applyBorder="1" applyAlignment="1">
      <alignment horizontal="center" vertical="top" readingOrder="1"/>
    </xf>
    <xf numFmtId="0" fontId="48" fillId="0" borderId="21" xfId="0" applyFont="1" applyFill="1" applyBorder="1" applyAlignment="1">
      <alignment horizontal="center" vertical="center" readingOrder="1"/>
    </xf>
    <xf numFmtId="172" fontId="47" fillId="0" borderId="10" xfId="0" applyNumberFormat="1" applyFont="1" applyFill="1" applyBorder="1" applyAlignment="1">
      <alignment horizontal="center" vertical="center" readingOrder="1"/>
    </xf>
    <xf numFmtId="172" fontId="47" fillId="0" borderId="22" xfId="0" applyNumberFormat="1" applyFont="1" applyFill="1" applyBorder="1" applyAlignment="1">
      <alignment horizontal="center" vertical="center" readingOrder="1"/>
    </xf>
    <xf numFmtId="0" fontId="48" fillId="0" borderId="23" xfId="0" applyFont="1" applyFill="1" applyBorder="1" applyAlignment="1">
      <alignment horizontal="center" readingOrder="1"/>
    </xf>
    <xf numFmtId="172" fontId="47" fillId="0" borderId="24" xfId="0" applyNumberFormat="1" applyFont="1" applyFill="1" applyBorder="1" applyAlignment="1">
      <alignment horizontal="center" vertical="center" readingOrder="1"/>
    </xf>
    <xf numFmtId="172" fontId="47" fillId="0" borderId="24" xfId="0" applyNumberFormat="1" applyFont="1" applyFill="1" applyBorder="1" applyAlignment="1">
      <alignment horizontal="center" readingOrder="1"/>
    </xf>
    <xf numFmtId="172" fontId="47" fillId="0" borderId="25" xfId="0" applyNumberFormat="1" applyFont="1" applyFill="1" applyBorder="1" applyAlignment="1">
      <alignment horizontal="center" readingOrder="1"/>
    </xf>
    <xf numFmtId="0" fontId="48" fillId="0" borderId="10" xfId="0" applyFont="1" applyFill="1" applyBorder="1" applyAlignment="1">
      <alignment horizontal="center" vertical="top" wrapText="1" readingOrder="1"/>
    </xf>
    <xf numFmtId="0" fontId="47" fillId="0" borderId="14" xfId="0" applyFont="1" applyFill="1" applyBorder="1" applyAlignment="1">
      <alignment vertical="center" wrapText="1" readingOrder="1"/>
    </xf>
    <xf numFmtId="0" fontId="47" fillId="0" borderId="14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26" xfId="0" applyFont="1" applyFill="1" applyBorder="1" applyAlignment="1">
      <alignment vertical="center" wrapText="1" readingOrder="1"/>
    </xf>
    <xf numFmtId="0" fontId="47" fillId="0" borderId="15" xfId="0" applyFont="1" applyFill="1" applyBorder="1" applyAlignment="1">
      <alignment vertical="top" wrapText="1" readingOrder="1"/>
    </xf>
    <xf numFmtId="172" fontId="47" fillId="0" borderId="15" xfId="0" applyNumberFormat="1" applyFont="1" applyFill="1" applyBorder="1" applyAlignment="1">
      <alignment vertical="top" readingOrder="1"/>
    </xf>
    <xf numFmtId="0" fontId="47" fillId="0" borderId="21" xfId="0" applyFont="1" applyFill="1" applyBorder="1" applyAlignment="1">
      <alignment horizontal="center" vertical="top" wrapText="1" readingOrder="1"/>
    </xf>
    <xf numFmtId="172" fontId="47" fillId="0" borderId="10" xfId="0" applyNumberFormat="1" applyFont="1" applyFill="1" applyBorder="1" applyAlignment="1">
      <alignment horizontal="center" vertical="top" readingOrder="1"/>
    </xf>
    <xf numFmtId="172" fontId="47" fillId="0" borderId="22" xfId="0" applyNumberFormat="1" applyFont="1" applyFill="1" applyBorder="1" applyAlignment="1">
      <alignment horizontal="center" vertical="top" readingOrder="1"/>
    </xf>
    <xf numFmtId="0" fontId="47" fillId="0" borderId="23" xfId="0" applyFont="1" applyFill="1" applyBorder="1" applyAlignment="1">
      <alignment horizontal="center" vertical="top" wrapText="1" readingOrder="1"/>
    </xf>
    <xf numFmtId="172" fontId="47" fillId="0" borderId="24" xfId="0" applyNumberFormat="1" applyFont="1" applyFill="1" applyBorder="1" applyAlignment="1">
      <alignment horizontal="center" vertical="top" readingOrder="1"/>
    </xf>
    <xf numFmtId="172" fontId="47" fillId="0" borderId="25" xfId="0" applyNumberFormat="1" applyFont="1" applyFill="1" applyBorder="1" applyAlignment="1">
      <alignment horizontal="center" vertical="top" readingOrder="1"/>
    </xf>
    <xf numFmtId="0" fontId="48" fillId="0" borderId="18" xfId="0" applyFont="1" applyFill="1" applyBorder="1" applyAlignment="1">
      <alignment vertical="center" wrapText="1"/>
    </xf>
    <xf numFmtId="172" fontId="48" fillId="0" borderId="19" xfId="0" applyNumberFormat="1" applyFont="1" applyFill="1" applyBorder="1" applyAlignment="1">
      <alignment horizontal="center" vertical="top" wrapText="1"/>
    </xf>
    <xf numFmtId="172" fontId="48" fillId="0" borderId="20" xfId="0" applyNumberFormat="1" applyFont="1" applyFill="1" applyBorder="1" applyAlignment="1">
      <alignment horizontal="center" vertical="top" wrapText="1"/>
    </xf>
    <xf numFmtId="0" fontId="48" fillId="0" borderId="21" xfId="0" applyFont="1" applyFill="1" applyBorder="1" applyAlignment="1">
      <alignment horizontal="center" vertical="top" wrapText="1"/>
    </xf>
    <xf numFmtId="172" fontId="48" fillId="0" borderId="10" xfId="0" applyNumberFormat="1" applyFont="1" applyFill="1" applyBorder="1" applyAlignment="1">
      <alignment horizontal="center" vertical="top" readingOrder="1"/>
    </xf>
    <xf numFmtId="172" fontId="48" fillId="0" borderId="22" xfId="0" applyNumberFormat="1" applyFont="1" applyFill="1" applyBorder="1" applyAlignment="1">
      <alignment horizontal="center" vertical="top" wrapText="1"/>
    </xf>
    <xf numFmtId="0" fontId="48" fillId="0" borderId="23" xfId="0" applyFont="1" applyFill="1" applyBorder="1" applyAlignment="1">
      <alignment horizontal="center" vertical="top" wrapText="1"/>
    </xf>
    <xf numFmtId="172" fontId="48" fillId="0" borderId="24" xfId="0" applyNumberFormat="1" applyFont="1" applyFill="1" applyBorder="1" applyAlignment="1">
      <alignment horizontal="center" vertical="top" readingOrder="1"/>
    </xf>
    <xf numFmtId="172" fontId="48" fillId="0" borderId="24" xfId="0" applyNumberFormat="1" applyFont="1" applyFill="1" applyBorder="1" applyAlignment="1">
      <alignment horizontal="center" vertical="top" wrapText="1"/>
    </xf>
    <xf numFmtId="172" fontId="48" fillId="0" borderId="25" xfId="0" applyNumberFormat="1" applyFont="1" applyFill="1" applyBorder="1" applyAlignment="1">
      <alignment horizontal="center" vertical="top" wrapText="1"/>
    </xf>
    <xf numFmtId="172" fontId="46" fillId="0" borderId="0" xfId="0" applyNumberFormat="1" applyFont="1" applyFill="1" applyAlignment="1">
      <alignment horizontal="center" vertical="top" readingOrder="1"/>
    </xf>
    <xf numFmtId="0" fontId="46" fillId="0" borderId="0" xfId="0" applyFont="1" applyFill="1" applyAlignment="1">
      <alignment horizontal="center" vertical="top" wrapText="1" readingOrder="1"/>
    </xf>
    <xf numFmtId="0" fontId="0" fillId="0" borderId="10" xfId="0" applyFont="1" applyFill="1" applyBorder="1" applyAlignment="1">
      <alignment vertical="top" wrapText="1" readingOrder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 readingOrder="1"/>
    </xf>
    <xf numFmtId="0" fontId="47" fillId="0" borderId="15" xfId="0" applyFont="1" applyFill="1" applyBorder="1" applyAlignment="1">
      <alignment vertical="top" wrapText="1"/>
    </xf>
    <xf numFmtId="0" fontId="47" fillId="0" borderId="27" xfId="0" applyFont="1" applyFill="1" applyBorder="1" applyAlignment="1">
      <alignment vertical="top" wrapText="1"/>
    </xf>
    <xf numFmtId="172" fontId="47" fillId="0" borderId="15" xfId="0" applyNumberFormat="1" applyFont="1" applyFill="1" applyBorder="1" applyAlignment="1">
      <alignment horizontal="center" vertical="top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 readingOrder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27" xfId="0" applyFont="1" applyFill="1" applyBorder="1" applyAlignment="1">
      <alignment horizontal="center" vertical="top" readingOrder="1"/>
    </xf>
    <xf numFmtId="0" fontId="47" fillId="0" borderId="15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vertical="top" wrapText="1"/>
    </xf>
    <xf numFmtId="0" fontId="48" fillId="0" borderId="12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5" xfId="0" applyFont="1" applyFill="1" applyBorder="1" applyAlignment="1">
      <alignment horizontal="center" vertical="top" readingOrder="1"/>
    </xf>
    <xf numFmtId="0" fontId="47" fillId="0" borderId="28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readingOrder="1"/>
    </xf>
    <xf numFmtId="0" fontId="47" fillId="0" borderId="15" xfId="0" applyFont="1" applyFill="1" applyBorder="1" applyAlignment="1">
      <alignment readingOrder="1"/>
    </xf>
    <xf numFmtId="0" fontId="47" fillId="0" borderId="27" xfId="0" applyFont="1" applyFill="1" applyBorder="1" applyAlignment="1">
      <alignment readingOrder="1"/>
    </xf>
    <xf numFmtId="0" fontId="47" fillId="0" borderId="14" xfId="0" applyFont="1" applyFill="1" applyBorder="1" applyAlignment="1">
      <alignment readingOrder="1"/>
    </xf>
    <xf numFmtId="0" fontId="47" fillId="0" borderId="26" xfId="0" applyFont="1" applyFill="1" applyBorder="1" applyAlignment="1">
      <alignment readingOrder="1"/>
    </xf>
    <xf numFmtId="0" fontId="47" fillId="0" borderId="29" xfId="0" applyFont="1" applyFill="1" applyBorder="1" applyAlignment="1">
      <alignment readingOrder="1"/>
    </xf>
    <xf numFmtId="0" fontId="47" fillId="0" borderId="0" xfId="0" applyFont="1" applyFill="1" applyBorder="1" applyAlignment="1">
      <alignment readingOrder="1"/>
    </xf>
    <xf numFmtId="0" fontId="47" fillId="0" borderId="28" xfId="0" applyFont="1" applyFill="1" applyBorder="1" applyAlignment="1">
      <alignment readingOrder="1"/>
    </xf>
    <xf numFmtId="0" fontId="47" fillId="0" borderId="30" xfId="0" applyFont="1" applyFill="1" applyBorder="1" applyAlignment="1">
      <alignment readingOrder="1"/>
    </xf>
    <xf numFmtId="0" fontId="47" fillId="0" borderId="17" xfId="0" applyFont="1" applyFill="1" applyBorder="1" applyAlignment="1">
      <alignment readingOrder="1"/>
    </xf>
    <xf numFmtId="0" fontId="47" fillId="0" borderId="27" xfId="0" applyFont="1" applyFill="1" applyBorder="1" applyAlignment="1">
      <alignment vertical="top" wrapText="1" readingOrder="1"/>
    </xf>
    <xf numFmtId="0" fontId="47" fillId="0" borderId="15" xfId="0" applyFont="1" applyFill="1" applyBorder="1" applyAlignment="1">
      <alignment vertical="top" readingOrder="1"/>
    </xf>
    <xf numFmtId="0" fontId="47" fillId="0" borderId="15" xfId="0" applyNumberFormat="1" applyFont="1" applyFill="1" applyBorder="1" applyAlignment="1">
      <alignment horizontal="center" vertical="top" readingOrder="1"/>
    </xf>
    <xf numFmtId="0" fontId="47" fillId="0" borderId="13" xfId="0" applyNumberFormat="1" applyFont="1" applyFill="1" applyBorder="1" applyAlignment="1">
      <alignment horizontal="center" vertical="top" readingOrder="1"/>
    </xf>
    <xf numFmtId="0" fontId="47" fillId="0" borderId="27" xfId="0" applyFont="1" applyFill="1" applyBorder="1" applyAlignment="1">
      <alignment vertical="top" readingOrder="1"/>
    </xf>
    <xf numFmtId="0" fontId="0" fillId="0" borderId="0" xfId="0" applyFont="1" applyFill="1" applyBorder="1" applyAlignment="1">
      <alignment horizontal="center" vertical="top"/>
    </xf>
    <xf numFmtId="0" fontId="0" fillId="0" borderId="28" xfId="0" applyFont="1" applyFill="1" applyBorder="1" applyAlignment="1">
      <alignment horizontal="center" vertical="top"/>
    </xf>
    <xf numFmtId="0" fontId="0" fillId="0" borderId="27" xfId="0" applyFont="1" applyFill="1" applyBorder="1" applyAlignment="1">
      <alignment horizontal="center" vertical="top"/>
    </xf>
    <xf numFmtId="0" fontId="47" fillId="0" borderId="10" xfId="0" applyFont="1" applyFill="1" applyBorder="1" applyAlignment="1">
      <alignment readingOrder="1"/>
    </xf>
    <xf numFmtId="0" fontId="47" fillId="0" borderId="0" xfId="0" applyFont="1" applyFill="1" applyBorder="1" applyAlignment="1">
      <alignment vertical="top" wrapText="1" readingOrder="1"/>
    </xf>
    <xf numFmtId="0" fontId="47" fillId="0" borderId="0" xfId="0" applyFont="1" applyFill="1" applyBorder="1" applyAlignment="1">
      <alignment horizontal="left" vertical="top" wrapText="1"/>
    </xf>
    <xf numFmtId="172" fontId="47" fillId="0" borderId="28" xfId="0" applyNumberFormat="1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/>
    </xf>
    <xf numFmtId="0" fontId="47" fillId="0" borderId="10" xfId="0" applyFont="1" applyFill="1" applyBorder="1" applyAlignment="1">
      <alignment horizontal="center" vertical="top" readingOrder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27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5" xfId="0" applyFont="1" applyFill="1" applyBorder="1" applyAlignment="1">
      <alignment horizontal="center" vertical="top" readingOrder="1"/>
    </xf>
    <xf numFmtId="0" fontId="47" fillId="0" borderId="28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readingOrder="1"/>
    </xf>
    <xf numFmtId="0" fontId="48" fillId="0" borderId="13" xfId="0" applyFont="1" applyFill="1" applyBorder="1" applyAlignment="1">
      <alignment vertical="top" wrapText="1"/>
    </xf>
    <xf numFmtId="2" fontId="47" fillId="0" borderId="28" xfId="0" applyNumberFormat="1" applyFont="1" applyFill="1" applyBorder="1" applyAlignment="1">
      <alignment horizontal="center" vertical="top" wrapText="1"/>
    </xf>
    <xf numFmtId="2" fontId="48" fillId="0" borderId="13" xfId="0" applyNumberFormat="1" applyFont="1" applyFill="1" applyBorder="1" applyAlignment="1">
      <alignment horizontal="center" vertical="top" readingOrder="1"/>
    </xf>
    <xf numFmtId="2" fontId="47" fillId="0" borderId="15" xfId="0" applyNumberFormat="1" applyFont="1" applyFill="1" applyBorder="1" applyAlignment="1">
      <alignment horizontal="center" vertical="center" readingOrder="1"/>
    </xf>
    <xf numFmtId="2" fontId="47" fillId="0" borderId="15" xfId="0" applyNumberFormat="1" applyFont="1" applyFill="1" applyBorder="1" applyAlignment="1">
      <alignment vertical="top" readingOrder="1"/>
    </xf>
    <xf numFmtId="2" fontId="48" fillId="0" borderId="19" xfId="0" applyNumberFormat="1" applyFont="1" applyFill="1" applyBorder="1" applyAlignment="1">
      <alignment horizontal="center" vertical="top" readingOrder="1"/>
    </xf>
    <xf numFmtId="2" fontId="48" fillId="0" borderId="10" xfId="0" applyNumberFormat="1" applyFont="1" applyFill="1" applyBorder="1" applyAlignment="1">
      <alignment horizontal="center" vertical="top" readingOrder="1"/>
    </xf>
    <xf numFmtId="2" fontId="48" fillId="0" borderId="24" xfId="0" applyNumberFormat="1" applyFont="1" applyFill="1" applyBorder="1" applyAlignment="1">
      <alignment horizontal="center" vertical="top" readingOrder="1"/>
    </xf>
    <xf numFmtId="2" fontId="48" fillId="0" borderId="29" xfId="0" applyNumberFormat="1" applyFont="1" applyFill="1" applyBorder="1" applyAlignment="1">
      <alignment horizontal="center" vertical="top" wrapText="1"/>
    </xf>
    <xf numFmtId="2" fontId="48" fillId="0" borderId="13" xfId="0" applyNumberFormat="1" applyFont="1" applyFill="1" applyBorder="1" applyAlignment="1">
      <alignment horizontal="center" vertical="top" wrapText="1"/>
    </xf>
    <xf numFmtId="2" fontId="47" fillId="0" borderId="15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28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/>
    </xf>
    <xf numFmtId="0" fontId="48" fillId="0" borderId="14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8" fillId="0" borderId="15" xfId="0" applyFont="1" applyFill="1" applyBorder="1" applyAlignment="1">
      <alignment vertical="top" wrapText="1"/>
    </xf>
    <xf numFmtId="2" fontId="48" fillId="0" borderId="28" xfId="0" applyNumberFormat="1" applyFont="1" applyFill="1" applyBorder="1" applyAlignment="1">
      <alignment horizontal="center" vertical="top" wrapText="1"/>
    </xf>
    <xf numFmtId="0" fontId="48" fillId="0" borderId="16" xfId="0" applyFont="1" applyFill="1" applyBorder="1" applyAlignment="1">
      <alignment horizontal="center" vertical="top" wrapText="1"/>
    </xf>
    <xf numFmtId="0" fontId="48" fillId="0" borderId="31" xfId="0" applyFont="1" applyFill="1" applyBorder="1" applyAlignment="1">
      <alignment horizontal="center" vertical="top" readingOrder="1"/>
    </xf>
    <xf numFmtId="2" fontId="47" fillId="0" borderId="14" xfId="0" applyNumberFormat="1" applyFont="1" applyFill="1" applyBorder="1" applyAlignment="1">
      <alignment horizontal="center" vertical="top" wrapText="1"/>
    </xf>
    <xf numFmtId="2" fontId="47" fillId="0" borderId="16" xfId="0" applyNumberFormat="1" applyFont="1" applyFill="1" applyBorder="1" applyAlignment="1">
      <alignment horizontal="center" vertical="top" wrapText="1"/>
    </xf>
    <xf numFmtId="2" fontId="47" fillId="0" borderId="31" xfId="0" applyNumberFormat="1" applyFont="1" applyFill="1" applyBorder="1" applyAlignment="1">
      <alignment horizontal="center" vertical="top" wrapText="1"/>
    </xf>
    <xf numFmtId="2" fontId="48" fillId="0" borderId="14" xfId="0" applyNumberFormat="1" applyFont="1" applyFill="1" applyBorder="1" applyAlignment="1">
      <alignment horizontal="center" vertical="top" wrapText="1"/>
    </xf>
    <xf numFmtId="2" fontId="48" fillId="0" borderId="16" xfId="0" applyNumberFormat="1" applyFont="1" applyFill="1" applyBorder="1" applyAlignment="1">
      <alignment horizontal="center" vertical="top" wrapText="1"/>
    </xf>
    <xf numFmtId="2" fontId="48" fillId="0" borderId="31" xfId="0" applyNumberFormat="1" applyFont="1" applyFill="1" applyBorder="1" applyAlignment="1">
      <alignment horizontal="center" vertical="top" readingOrder="1"/>
    </xf>
    <xf numFmtId="2" fontId="48" fillId="0" borderId="15" xfId="0" applyNumberFormat="1" applyFont="1" applyFill="1" applyBorder="1" applyAlignment="1">
      <alignment horizontal="center" vertical="top" wrapText="1"/>
    </xf>
    <xf numFmtId="2" fontId="48" fillId="0" borderId="27" xfId="0" applyNumberFormat="1" applyFont="1" applyFill="1" applyBorder="1" applyAlignment="1">
      <alignment horizontal="center" vertical="top" readingOrder="1"/>
    </xf>
    <xf numFmtId="2" fontId="48" fillId="0" borderId="15" xfId="0" applyNumberFormat="1" applyFont="1" applyFill="1" applyBorder="1" applyAlignment="1">
      <alignment horizontal="center" vertical="top" readingOrder="1"/>
    </xf>
    <xf numFmtId="0" fontId="48" fillId="0" borderId="14" xfId="0" applyFont="1" applyFill="1" applyBorder="1" applyAlignment="1">
      <alignment horizontal="center" vertical="top" wrapText="1" readingOrder="1"/>
    </xf>
    <xf numFmtId="0" fontId="47" fillId="0" borderId="16" xfId="0" applyFont="1" applyFill="1" applyBorder="1" applyAlignment="1">
      <alignment horizontal="center" vertical="top" wrapText="1" readingOrder="1"/>
    </xf>
    <xf numFmtId="2" fontId="47" fillId="0" borderId="16" xfId="0" applyNumberFormat="1" applyFont="1" applyFill="1" applyBorder="1" applyAlignment="1">
      <alignment horizontal="center" vertical="top" readingOrder="1"/>
    </xf>
    <xf numFmtId="2" fontId="47" fillId="0" borderId="15" xfId="0" applyNumberFormat="1" applyFont="1" applyFill="1" applyBorder="1" applyAlignment="1">
      <alignment horizontal="center" vertical="top" readingOrder="1"/>
    </xf>
    <xf numFmtId="0" fontId="47" fillId="0" borderId="12" xfId="0" applyFont="1" applyFill="1" applyBorder="1" applyAlignment="1">
      <alignment readingOrder="1"/>
    </xf>
    <xf numFmtId="0" fontId="47" fillId="0" borderId="12" xfId="0" applyFont="1" applyFill="1" applyBorder="1" applyAlignment="1">
      <alignment vertical="top" wrapText="1" readingOrder="1"/>
    </xf>
    <xf numFmtId="0" fontId="47" fillId="0" borderId="17" xfId="0" applyFont="1" applyFill="1" applyBorder="1" applyAlignment="1">
      <alignment vertical="top" wrapText="1" readingOrder="1"/>
    </xf>
    <xf numFmtId="0" fontId="48" fillId="0" borderId="16" xfId="0" applyFont="1" applyFill="1" applyBorder="1" applyAlignment="1">
      <alignment horizontal="center" vertical="top" wrapText="1" readingOrder="1"/>
    </xf>
    <xf numFmtId="0" fontId="47" fillId="0" borderId="16" xfId="0" applyFont="1" applyFill="1" applyBorder="1" applyAlignment="1">
      <alignment horizontal="center" vertical="center" wrapText="1" readingOrder="1"/>
    </xf>
    <xf numFmtId="2" fontId="48" fillId="0" borderId="14" xfId="0" applyNumberFormat="1" applyFont="1" applyFill="1" applyBorder="1" applyAlignment="1">
      <alignment horizontal="center" vertical="top" readingOrder="1"/>
    </xf>
    <xf numFmtId="2" fontId="48" fillId="0" borderId="16" xfId="0" applyNumberFormat="1" applyFont="1" applyFill="1" applyBorder="1" applyAlignment="1">
      <alignment horizontal="center" vertical="top" readingOrder="1"/>
    </xf>
    <xf numFmtId="2" fontId="47" fillId="0" borderId="16" xfId="0" applyNumberFormat="1" applyFont="1" applyFill="1" applyBorder="1" applyAlignment="1">
      <alignment horizontal="center" vertical="center" readingOrder="1"/>
    </xf>
    <xf numFmtId="2" fontId="48" fillId="0" borderId="14" xfId="0" applyNumberFormat="1" applyFont="1" applyFill="1" applyBorder="1" applyAlignment="1">
      <alignment horizontal="center" vertical="center" readingOrder="1"/>
    </xf>
    <xf numFmtId="2" fontId="48" fillId="0" borderId="16" xfId="0" applyNumberFormat="1" applyFont="1" applyFill="1" applyBorder="1" applyAlignment="1">
      <alignment horizontal="center" vertical="center" readingOrder="1"/>
    </xf>
    <xf numFmtId="2" fontId="48" fillId="0" borderId="13" xfId="0" applyNumberFormat="1" applyFont="1" applyFill="1" applyBorder="1" applyAlignment="1">
      <alignment horizontal="center" vertical="center" readingOrder="1"/>
    </xf>
    <xf numFmtId="2" fontId="48" fillId="0" borderId="15" xfId="0" applyNumberFormat="1" applyFont="1" applyFill="1" applyBorder="1" applyAlignment="1">
      <alignment horizontal="center" vertical="center" readingOrder="1"/>
    </xf>
    <xf numFmtId="0" fontId="47" fillId="0" borderId="10" xfId="0" applyFont="1" applyFill="1" applyBorder="1" applyAlignment="1">
      <alignment horizontal="center" vertical="center" wrapText="1" readingOrder="1"/>
    </xf>
    <xf numFmtId="2" fontId="47" fillId="0" borderId="10" xfId="0" applyNumberFormat="1" applyFont="1" applyFill="1" applyBorder="1" applyAlignment="1">
      <alignment horizontal="center" vertical="center" readingOrder="1"/>
    </xf>
    <xf numFmtId="2" fontId="48" fillId="0" borderId="19" xfId="0" applyNumberFormat="1" applyFont="1" applyFill="1" applyBorder="1" applyAlignment="1">
      <alignment horizontal="center" vertical="top" wrapText="1" readingOrder="1"/>
    </xf>
    <xf numFmtId="2" fontId="48" fillId="0" borderId="20" xfId="0" applyNumberFormat="1" applyFont="1" applyFill="1" applyBorder="1" applyAlignment="1">
      <alignment horizontal="center" vertical="top" wrapText="1" readingOrder="1"/>
    </xf>
    <xf numFmtId="2" fontId="48" fillId="0" borderId="10" xfId="0" applyNumberFormat="1" applyFont="1" applyFill="1" applyBorder="1" applyAlignment="1">
      <alignment horizontal="center" vertical="top" wrapText="1" readingOrder="1"/>
    </xf>
    <xf numFmtId="2" fontId="48" fillId="0" borderId="22" xfId="0" applyNumberFormat="1" applyFont="1" applyFill="1" applyBorder="1" applyAlignment="1">
      <alignment horizontal="center" vertical="top" wrapText="1" readingOrder="1"/>
    </xf>
    <xf numFmtId="2" fontId="48" fillId="0" borderId="24" xfId="0" applyNumberFormat="1" applyFont="1" applyFill="1" applyBorder="1" applyAlignment="1">
      <alignment horizontal="center" vertical="top" wrapText="1" readingOrder="1"/>
    </xf>
    <xf numFmtId="2" fontId="48" fillId="0" borderId="25" xfId="0" applyNumberFormat="1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 readingOrder="1"/>
    </xf>
    <xf numFmtId="0" fontId="47" fillId="0" borderId="13" xfId="0" applyFont="1" applyFill="1" applyBorder="1" applyAlignment="1">
      <alignment vertical="top" wrapText="1" readingOrder="1"/>
    </xf>
    <xf numFmtId="0" fontId="0" fillId="0" borderId="15" xfId="0" applyFont="1" applyFill="1" applyBorder="1" applyAlignment="1">
      <alignment vertical="top" wrapText="1" readingOrder="1"/>
    </xf>
    <xf numFmtId="0" fontId="0" fillId="0" borderId="27" xfId="0" applyFont="1" applyFill="1" applyBorder="1" applyAlignment="1">
      <alignment vertical="top" wrapText="1" readingOrder="1"/>
    </xf>
    <xf numFmtId="0" fontId="47" fillId="0" borderId="13" xfId="0" applyFont="1" applyFill="1" applyBorder="1" applyAlignment="1">
      <alignment horizontal="center" vertical="top" wrapText="1"/>
    </xf>
    <xf numFmtId="0" fontId="47" fillId="0" borderId="15" xfId="0" applyFont="1" applyFill="1" applyBorder="1" applyAlignment="1">
      <alignment horizontal="center" vertical="top" wrapText="1"/>
    </xf>
    <xf numFmtId="0" fontId="47" fillId="0" borderId="27" xfId="0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vertical="center" wrapText="1" readingOrder="1"/>
    </xf>
    <xf numFmtId="0" fontId="0" fillId="0" borderId="16" xfId="0" applyFont="1" applyFill="1" applyBorder="1" applyAlignment="1">
      <alignment wrapText="1" readingOrder="1"/>
    </xf>
    <xf numFmtId="0" fontId="0" fillId="0" borderId="31" xfId="0" applyFont="1" applyFill="1" applyBorder="1" applyAlignment="1">
      <alignment wrapText="1" readingOrder="1"/>
    </xf>
    <xf numFmtId="0" fontId="47" fillId="0" borderId="29" xfId="0" applyFont="1" applyFill="1" applyBorder="1" applyAlignment="1">
      <alignment horizontal="center" vertical="top" wrapText="1"/>
    </xf>
    <xf numFmtId="0" fontId="47" fillId="0" borderId="28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top" wrapText="1" readingOrder="1"/>
    </xf>
    <xf numFmtId="0" fontId="0" fillId="0" borderId="15" xfId="0" applyFont="1" applyFill="1" applyBorder="1" applyAlignment="1">
      <alignment horizontal="center" vertical="top" wrapText="1" readingOrder="1"/>
    </xf>
    <xf numFmtId="0" fontId="0" fillId="0" borderId="27" xfId="0" applyFont="1" applyFill="1" applyBorder="1" applyAlignment="1">
      <alignment horizontal="center" vertical="top" wrapText="1" readingOrder="1"/>
    </xf>
    <xf numFmtId="0" fontId="0" fillId="0" borderId="15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47" fillId="0" borderId="32" xfId="0" applyFont="1" applyFill="1" applyBorder="1" applyAlignment="1">
      <alignment horizontal="center" vertical="top" wrapText="1" readingOrder="1"/>
    </xf>
    <xf numFmtId="0" fontId="47" fillId="0" borderId="33" xfId="0" applyFont="1" applyFill="1" applyBorder="1" applyAlignment="1">
      <alignment horizontal="center" vertical="top" wrapText="1" readingOrder="1"/>
    </xf>
    <xf numFmtId="0" fontId="47" fillId="0" borderId="34" xfId="0" applyFont="1" applyFill="1" applyBorder="1" applyAlignment="1">
      <alignment horizontal="center" vertical="top" wrapText="1" readingOrder="1"/>
    </xf>
    <xf numFmtId="0" fontId="47" fillId="0" borderId="29" xfId="0" applyFont="1" applyFill="1" applyBorder="1" applyAlignment="1">
      <alignment vertical="top" wrapText="1" readingOrder="1"/>
    </xf>
    <xf numFmtId="0" fontId="0" fillId="0" borderId="28" xfId="0" applyFont="1" applyFill="1" applyBorder="1" applyAlignment="1">
      <alignment vertical="top" wrapText="1" readingOrder="1"/>
    </xf>
    <xf numFmtId="0" fontId="0" fillId="0" borderId="17" xfId="0" applyFont="1" applyFill="1" applyBorder="1" applyAlignment="1">
      <alignment vertical="top" wrapText="1" readingOrder="1"/>
    </xf>
    <xf numFmtId="0" fontId="47" fillId="0" borderId="10" xfId="0" applyFont="1" applyFill="1" applyBorder="1" applyAlignment="1">
      <alignment horizontal="center" vertical="top" readingOrder="1"/>
    </xf>
    <xf numFmtId="0" fontId="48" fillId="0" borderId="16" xfId="0" applyFont="1" applyFill="1" applyBorder="1" applyAlignment="1">
      <alignment vertical="top" wrapText="1"/>
    </xf>
    <xf numFmtId="0" fontId="48" fillId="0" borderId="0" xfId="0" applyFont="1" applyFill="1" applyBorder="1" applyAlignment="1">
      <alignment wrapText="1"/>
    </xf>
    <xf numFmtId="0" fontId="48" fillId="0" borderId="28" xfId="0" applyFont="1" applyFill="1" applyBorder="1" applyAlignment="1">
      <alignment wrapText="1"/>
    </xf>
    <xf numFmtId="0" fontId="47" fillId="0" borderId="13" xfId="0" applyFont="1" applyFill="1" applyBorder="1" applyAlignment="1">
      <alignment horizontal="center" vertical="top" readingOrder="1"/>
    </xf>
    <xf numFmtId="0" fontId="47" fillId="0" borderId="15" xfId="0" applyFont="1" applyFill="1" applyBorder="1" applyAlignment="1">
      <alignment horizontal="center" vertical="top" readingOrder="1"/>
    </xf>
    <xf numFmtId="0" fontId="47" fillId="0" borderId="27" xfId="0" applyFont="1" applyFill="1" applyBorder="1" applyAlignment="1">
      <alignment horizontal="center" vertical="top" readingOrder="1"/>
    </xf>
    <xf numFmtId="0" fontId="47" fillId="0" borderId="13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left" vertical="top" wrapText="1"/>
    </xf>
    <xf numFmtId="0" fontId="47" fillId="0" borderId="27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center" vertical="top" wrapText="1" readingOrder="1"/>
    </xf>
    <xf numFmtId="0" fontId="47" fillId="0" borderId="27" xfId="0" applyFont="1" applyFill="1" applyBorder="1" applyAlignment="1">
      <alignment horizontal="center" vertical="top" wrapText="1" readingOrder="1"/>
    </xf>
    <xf numFmtId="0" fontId="47" fillId="0" borderId="13" xfId="0" applyFont="1" applyFill="1" applyBorder="1" applyAlignment="1">
      <alignment horizontal="left" vertical="top" wrapText="1" readingOrder="1"/>
    </xf>
    <xf numFmtId="0" fontId="47" fillId="0" borderId="27" xfId="0" applyFont="1" applyFill="1" applyBorder="1" applyAlignment="1">
      <alignment horizontal="left" vertical="top" wrapText="1" readingOrder="1"/>
    </xf>
    <xf numFmtId="0" fontId="47" fillId="0" borderId="26" xfId="0" applyFont="1" applyFill="1" applyBorder="1" applyAlignment="1">
      <alignment horizontal="center" vertical="top" wrapText="1" readingOrder="1"/>
    </xf>
    <xf numFmtId="0" fontId="47" fillId="0" borderId="0" xfId="0" applyFont="1" applyFill="1" applyBorder="1" applyAlignment="1">
      <alignment horizontal="center" vertical="top" wrapText="1" readingOrder="1"/>
    </xf>
    <xf numFmtId="0" fontId="47" fillId="0" borderId="30" xfId="0" applyFont="1" applyFill="1" applyBorder="1" applyAlignment="1">
      <alignment horizontal="center" vertical="top" wrapText="1" readingOrder="1"/>
    </xf>
    <xf numFmtId="0" fontId="47" fillId="0" borderId="12" xfId="0" applyFont="1" applyFill="1" applyBorder="1" applyAlignment="1">
      <alignment horizontal="center" vertical="top" readingOrder="1"/>
    </xf>
    <xf numFmtId="0" fontId="2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0" fontId="48" fillId="0" borderId="14" xfId="0" applyFont="1" applyFill="1" applyBorder="1" applyAlignment="1">
      <alignment vertical="top" wrapText="1"/>
    </xf>
    <xf numFmtId="0" fontId="48" fillId="0" borderId="26" xfId="0" applyFont="1" applyFill="1" applyBorder="1" applyAlignment="1">
      <alignment vertical="top" wrapText="1"/>
    </xf>
    <xf numFmtId="0" fontId="48" fillId="0" borderId="35" xfId="0" applyFont="1" applyFill="1" applyBorder="1" applyAlignment="1">
      <alignment vertical="top" wrapText="1"/>
    </xf>
    <xf numFmtId="0" fontId="48" fillId="0" borderId="12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vertical="top" wrapText="1"/>
    </xf>
    <xf numFmtId="0" fontId="47" fillId="0" borderId="0" xfId="0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49" fillId="0" borderId="0" xfId="0" applyFont="1" applyFill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0" fontId="48" fillId="0" borderId="27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35" xfId="0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wrapText="1"/>
    </xf>
    <xf numFmtId="0" fontId="48" fillId="0" borderId="13" xfId="0" applyFont="1" applyFill="1" applyBorder="1" applyAlignment="1">
      <alignment wrapText="1"/>
    </xf>
    <xf numFmtId="0" fontId="47" fillId="0" borderId="14" xfId="0" applyFont="1" applyFill="1" applyBorder="1" applyAlignment="1">
      <alignment horizontal="center" vertical="top" wrapText="1" readingOrder="1"/>
    </xf>
    <xf numFmtId="0" fontId="47" fillId="0" borderId="16" xfId="0" applyFont="1" applyFill="1" applyBorder="1" applyAlignment="1">
      <alignment horizontal="center" vertical="top" wrapText="1" readingOrder="1"/>
    </xf>
    <xf numFmtId="0" fontId="47" fillId="0" borderId="31" xfId="0" applyFont="1" applyFill="1" applyBorder="1" applyAlignment="1">
      <alignment horizontal="center" vertical="top" wrapText="1" readingOrder="1"/>
    </xf>
    <xf numFmtId="0" fontId="50" fillId="0" borderId="0" xfId="0" applyFont="1" applyFill="1" applyBorder="1" applyAlignment="1">
      <alignment horizontal="right" vertical="top" wrapText="1" readingOrder="1"/>
    </xf>
    <xf numFmtId="0" fontId="48" fillId="0" borderId="10" xfId="0" applyFont="1" applyFill="1" applyBorder="1" applyAlignment="1">
      <alignment horizontal="center" vertical="top" wrapText="1" readingOrder="1"/>
    </xf>
    <xf numFmtId="0" fontId="0" fillId="0" borderId="0" xfId="0" applyAlignment="1">
      <alignment horizontal="right" vertical="top" wrapText="1" readingOrder="1"/>
    </xf>
    <xf numFmtId="0" fontId="0" fillId="0" borderId="15" xfId="0" applyFont="1" applyFill="1" applyBorder="1" applyAlignment="1">
      <alignment horizontal="center" vertical="top" readingOrder="1"/>
    </xf>
    <xf numFmtId="0" fontId="47" fillId="0" borderId="14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7"/>
  <sheetViews>
    <sheetView zoomScaleSheetLayoutView="100" workbookViewId="0" topLeftCell="A1">
      <pane ySplit="7" topLeftCell="A20" activePane="bottomLeft" state="frozen"/>
      <selection pane="topLeft" activeCell="A1" sqref="A1"/>
      <selection pane="bottomLeft" activeCell="K2" sqref="K2:Q2"/>
    </sheetView>
  </sheetViews>
  <sheetFormatPr defaultColWidth="19.7109375" defaultRowHeight="18.75" customHeight="1"/>
  <cols>
    <col min="1" max="1" width="5.28125" style="1" customWidth="1"/>
    <col min="2" max="2" width="27.8515625" style="1" customWidth="1"/>
    <col min="3" max="3" width="6.28125" style="2" customWidth="1"/>
    <col min="4" max="4" width="5.8515625" style="3" customWidth="1"/>
    <col min="5" max="10" width="7.7109375" style="4" customWidth="1"/>
    <col min="11" max="11" width="38.00390625" style="1" customWidth="1"/>
    <col min="12" max="16" width="5.57421875" style="53" customWidth="1"/>
    <col min="17" max="17" width="18.00390625" style="1" customWidth="1"/>
    <col min="18" max="16384" width="19.7109375" style="1" customWidth="1"/>
  </cols>
  <sheetData>
    <row r="1" spans="11:17" ht="12.75" customHeight="1">
      <c r="K1" s="215" t="s">
        <v>55</v>
      </c>
      <c r="L1" s="215"/>
      <c r="M1" s="215"/>
      <c r="N1" s="215"/>
      <c r="O1" s="215"/>
      <c r="P1" s="215"/>
      <c r="Q1" s="215"/>
    </row>
    <row r="2" spans="11:17" ht="37.5" customHeight="1">
      <c r="K2" s="216" t="s">
        <v>54</v>
      </c>
      <c r="L2" s="216"/>
      <c r="M2" s="216"/>
      <c r="N2" s="216"/>
      <c r="O2" s="216"/>
      <c r="P2" s="216"/>
      <c r="Q2" s="216"/>
    </row>
    <row r="3" spans="1:17" ht="42.75" customHeight="1">
      <c r="A3" s="217" t="s">
        <v>27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</row>
    <row r="4" ht="9.75" customHeight="1">
      <c r="Q4" s="5" t="s">
        <v>8</v>
      </c>
    </row>
    <row r="5" spans="1:17" s="6" customFormat="1" ht="42" customHeight="1">
      <c r="A5" s="218" t="s">
        <v>9</v>
      </c>
      <c r="B5" s="219" t="s">
        <v>10</v>
      </c>
      <c r="C5" s="218" t="s">
        <v>11</v>
      </c>
      <c r="D5" s="218" t="s">
        <v>12</v>
      </c>
      <c r="E5" s="221" t="s">
        <v>0</v>
      </c>
      <c r="F5" s="222"/>
      <c r="G5" s="222"/>
      <c r="H5" s="222"/>
      <c r="I5" s="222"/>
      <c r="J5" s="223"/>
      <c r="K5" s="221" t="s">
        <v>13</v>
      </c>
      <c r="L5" s="222"/>
      <c r="M5" s="222"/>
      <c r="N5" s="222"/>
      <c r="O5" s="222"/>
      <c r="P5" s="223"/>
      <c r="Q5" s="219" t="s">
        <v>14</v>
      </c>
    </row>
    <row r="6" spans="1:17" s="6" customFormat="1" ht="21.75" customHeight="1">
      <c r="A6" s="218"/>
      <c r="B6" s="220"/>
      <c r="C6" s="218"/>
      <c r="D6" s="218"/>
      <c r="E6" s="55" t="s">
        <v>1</v>
      </c>
      <c r="F6" s="55" t="s">
        <v>15</v>
      </c>
      <c r="G6" s="55" t="s">
        <v>16</v>
      </c>
      <c r="H6" s="55" t="s">
        <v>17</v>
      </c>
      <c r="I6" s="55" t="s">
        <v>18</v>
      </c>
      <c r="J6" s="55" t="s">
        <v>19</v>
      </c>
      <c r="K6" s="7" t="s">
        <v>20</v>
      </c>
      <c r="L6" s="56" t="s">
        <v>15</v>
      </c>
      <c r="M6" s="56" t="s">
        <v>16</v>
      </c>
      <c r="N6" s="56" t="s">
        <v>17</v>
      </c>
      <c r="O6" s="56" t="s">
        <v>18</v>
      </c>
      <c r="P6" s="56" t="s">
        <v>19</v>
      </c>
      <c r="Q6" s="220"/>
    </row>
    <row r="7" spans="1:17" s="6" customFormat="1" ht="11.25" customHeight="1">
      <c r="A7" s="62">
        <v>1</v>
      </c>
      <c r="B7" s="62">
        <v>2</v>
      </c>
      <c r="C7" s="62">
        <v>3</v>
      </c>
      <c r="D7" s="62">
        <v>4</v>
      </c>
      <c r="E7" s="62">
        <v>5</v>
      </c>
      <c r="F7" s="62">
        <v>6</v>
      </c>
      <c r="G7" s="62">
        <v>7</v>
      </c>
      <c r="H7" s="62">
        <v>8</v>
      </c>
      <c r="I7" s="62">
        <v>9</v>
      </c>
      <c r="J7" s="62">
        <v>10</v>
      </c>
      <c r="K7" s="62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2">
        <v>17</v>
      </c>
    </row>
    <row r="8" spans="1:17" s="6" customFormat="1" ht="24" customHeight="1">
      <c r="A8" s="62"/>
      <c r="B8" s="206" t="s">
        <v>34</v>
      </c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</row>
    <row r="9" spans="1:17" s="6" customFormat="1" ht="14.25" customHeight="1">
      <c r="A9" s="63">
        <v>1</v>
      </c>
      <c r="B9" s="208" t="s">
        <v>35</v>
      </c>
      <c r="C9" s="209"/>
      <c r="D9" s="210"/>
      <c r="E9" s="210"/>
      <c r="F9" s="210"/>
      <c r="G9" s="210"/>
      <c r="H9" s="210"/>
      <c r="I9" s="210"/>
      <c r="J9" s="210"/>
      <c r="K9" s="210"/>
      <c r="L9" s="209"/>
      <c r="M9" s="209"/>
      <c r="N9" s="209"/>
      <c r="O9" s="209"/>
      <c r="P9" s="209"/>
      <c r="Q9" s="211"/>
    </row>
    <row r="10" spans="1:17" s="6" customFormat="1" ht="23.25" customHeight="1">
      <c r="A10" s="212" t="s">
        <v>4</v>
      </c>
      <c r="B10" s="195" t="s">
        <v>28</v>
      </c>
      <c r="C10" s="168" t="s">
        <v>5</v>
      </c>
      <c r="D10" s="69" t="s">
        <v>36</v>
      </c>
      <c r="E10" s="9">
        <f aca="true" t="shared" si="0" ref="E10:J10">E11+E12</f>
        <v>92044.72</v>
      </c>
      <c r="F10" s="9">
        <f t="shared" si="0"/>
        <v>20647</v>
      </c>
      <c r="G10" s="9">
        <f t="shared" si="0"/>
        <v>17138.4</v>
      </c>
      <c r="H10" s="9">
        <f t="shared" si="0"/>
        <v>18086.440000000002</v>
      </c>
      <c r="I10" s="9">
        <f t="shared" si="0"/>
        <v>18086.440000000002</v>
      </c>
      <c r="J10" s="9">
        <f t="shared" si="0"/>
        <v>18086.440000000002</v>
      </c>
      <c r="K10" s="10" t="s">
        <v>49</v>
      </c>
      <c r="L10" s="61" t="s">
        <v>21</v>
      </c>
      <c r="M10" s="61" t="s">
        <v>21</v>
      </c>
      <c r="N10" s="61">
        <v>82.5</v>
      </c>
      <c r="O10" s="61">
        <v>83</v>
      </c>
      <c r="P10" s="61">
        <v>83.5</v>
      </c>
      <c r="Q10" s="168" t="s">
        <v>30</v>
      </c>
    </row>
    <row r="11" spans="1:17" s="6" customFormat="1" ht="15" customHeight="1">
      <c r="A11" s="213"/>
      <c r="B11" s="196"/>
      <c r="C11" s="214"/>
      <c r="D11" s="11" t="s">
        <v>3</v>
      </c>
      <c r="E11" s="12">
        <f>F11+G11+H11+I11+J11</f>
        <v>80269.8</v>
      </c>
      <c r="F11" s="13">
        <v>18230.4</v>
      </c>
      <c r="G11" s="13">
        <v>14864.1</v>
      </c>
      <c r="H11" s="13">
        <v>15725.1</v>
      </c>
      <c r="I11" s="13">
        <v>15725.1</v>
      </c>
      <c r="J11" s="13">
        <v>15725.1</v>
      </c>
      <c r="K11" s="10" t="s">
        <v>48</v>
      </c>
      <c r="L11" s="61">
        <v>2284</v>
      </c>
      <c r="M11" s="61">
        <v>2286</v>
      </c>
      <c r="N11" s="61">
        <v>3663</v>
      </c>
      <c r="O11" s="61">
        <v>3849</v>
      </c>
      <c r="P11" s="61">
        <v>4036</v>
      </c>
      <c r="Q11" s="169"/>
    </row>
    <row r="12" spans="1:17" s="6" customFormat="1" ht="24.75" customHeight="1">
      <c r="A12" s="213"/>
      <c r="B12" s="196"/>
      <c r="C12" s="214"/>
      <c r="D12" s="14" t="s">
        <v>2</v>
      </c>
      <c r="E12" s="12">
        <f>F12+G12+H12+I12+J12</f>
        <v>11774.92</v>
      </c>
      <c r="F12" s="12">
        <v>2416.6</v>
      </c>
      <c r="G12" s="12">
        <v>2274.3</v>
      </c>
      <c r="H12" s="12">
        <v>2361.34</v>
      </c>
      <c r="I12" s="12">
        <v>2361.34</v>
      </c>
      <c r="J12" s="12">
        <v>2361.34</v>
      </c>
      <c r="K12" s="10" t="s">
        <v>38</v>
      </c>
      <c r="L12" s="61">
        <v>-30</v>
      </c>
      <c r="M12" s="61">
        <v>-26.2</v>
      </c>
      <c r="N12" s="61">
        <v>18.3</v>
      </c>
      <c r="O12" s="61">
        <v>24.3</v>
      </c>
      <c r="P12" s="61">
        <v>30.3</v>
      </c>
      <c r="Q12" s="169"/>
    </row>
    <row r="13" spans="1:17" s="6" customFormat="1" ht="48" customHeight="1">
      <c r="A13" s="70"/>
      <c r="B13" s="196"/>
      <c r="C13" s="70"/>
      <c r="D13" s="17"/>
      <c r="E13" s="70"/>
      <c r="F13" s="70"/>
      <c r="G13" s="70"/>
      <c r="H13" s="70"/>
      <c r="I13" s="70"/>
      <c r="J13" s="70"/>
      <c r="K13" s="10" t="s">
        <v>29</v>
      </c>
      <c r="L13" s="61">
        <v>22741</v>
      </c>
      <c r="M13" s="61">
        <v>28859</v>
      </c>
      <c r="N13" s="61">
        <v>28170</v>
      </c>
      <c r="O13" s="61">
        <v>31297</v>
      </c>
      <c r="P13" s="61">
        <v>22741</v>
      </c>
      <c r="Q13" s="169"/>
    </row>
    <row r="14" spans="1:17" s="6" customFormat="1" ht="59.25" customHeight="1">
      <c r="A14" s="70"/>
      <c r="B14" s="16"/>
      <c r="C14" s="70"/>
      <c r="D14" s="17"/>
      <c r="E14" s="70"/>
      <c r="F14" s="70"/>
      <c r="G14" s="70"/>
      <c r="H14" s="70"/>
      <c r="I14" s="70"/>
      <c r="J14" s="70"/>
      <c r="K14" s="10" t="s">
        <v>39</v>
      </c>
      <c r="L14" s="61">
        <v>11.3</v>
      </c>
      <c r="M14" s="61">
        <v>38.2</v>
      </c>
      <c r="N14" s="61">
        <v>11.3</v>
      </c>
      <c r="O14" s="61">
        <v>11.1</v>
      </c>
      <c r="P14" s="61">
        <v>10.9</v>
      </c>
      <c r="Q14" s="169"/>
    </row>
    <row r="15" spans="1:17" s="6" customFormat="1" ht="12" customHeight="1">
      <c r="A15" s="70"/>
      <c r="B15" s="16"/>
      <c r="C15" s="70"/>
      <c r="D15" s="17"/>
      <c r="E15" s="70"/>
      <c r="F15" s="70"/>
      <c r="G15" s="70"/>
      <c r="H15" s="70"/>
      <c r="I15" s="70"/>
      <c r="J15" s="70"/>
      <c r="K15" s="10" t="s">
        <v>40</v>
      </c>
      <c r="L15" s="61">
        <v>23106</v>
      </c>
      <c r="M15" s="61">
        <v>25115</v>
      </c>
      <c r="N15" s="61">
        <v>33269</v>
      </c>
      <c r="O15" s="61">
        <v>34655</v>
      </c>
      <c r="P15" s="61">
        <v>36041</v>
      </c>
      <c r="Q15" s="169"/>
    </row>
    <row r="16" spans="1:17" s="6" customFormat="1" ht="12" customHeight="1">
      <c r="A16" s="70"/>
      <c r="B16" s="16"/>
      <c r="C16" s="70"/>
      <c r="D16" s="17"/>
      <c r="E16" s="70"/>
      <c r="F16" s="70"/>
      <c r="G16" s="70"/>
      <c r="H16" s="70"/>
      <c r="I16" s="70"/>
      <c r="J16" s="70"/>
      <c r="K16" s="10" t="s">
        <v>41</v>
      </c>
      <c r="L16" s="61">
        <v>-16.7</v>
      </c>
      <c r="M16" s="61">
        <v>-10.4</v>
      </c>
      <c r="N16" s="61">
        <v>20</v>
      </c>
      <c r="O16" s="61">
        <v>25</v>
      </c>
      <c r="P16" s="61">
        <v>30</v>
      </c>
      <c r="Q16" s="169"/>
    </row>
    <row r="17" spans="1:17" s="6" customFormat="1" ht="15.75" customHeight="1">
      <c r="A17" s="70"/>
      <c r="B17" s="16"/>
      <c r="C17" s="70"/>
      <c r="D17" s="17"/>
      <c r="E17" s="70"/>
      <c r="F17" s="70"/>
      <c r="G17" s="70"/>
      <c r="H17" s="70"/>
      <c r="I17" s="70"/>
      <c r="J17" s="70"/>
      <c r="K17" s="10" t="s">
        <v>43</v>
      </c>
      <c r="L17" s="61" t="s">
        <v>21</v>
      </c>
      <c r="M17" s="61">
        <v>2</v>
      </c>
      <c r="N17" s="61">
        <v>3</v>
      </c>
      <c r="O17" s="61">
        <v>4</v>
      </c>
      <c r="P17" s="61">
        <v>5</v>
      </c>
      <c r="Q17" s="169"/>
    </row>
    <row r="18" spans="1:17" s="6" customFormat="1" ht="15" customHeight="1">
      <c r="A18" s="70"/>
      <c r="B18" s="16"/>
      <c r="C18" s="70"/>
      <c r="D18" s="17"/>
      <c r="E18" s="70"/>
      <c r="F18" s="70"/>
      <c r="G18" s="70"/>
      <c r="H18" s="70"/>
      <c r="I18" s="70"/>
      <c r="J18" s="70"/>
      <c r="K18" s="10" t="s">
        <v>42</v>
      </c>
      <c r="L18" s="61" t="s">
        <v>21</v>
      </c>
      <c r="M18" s="61">
        <v>110</v>
      </c>
      <c r="N18" s="61">
        <v>50</v>
      </c>
      <c r="O18" s="61">
        <v>60</v>
      </c>
      <c r="P18" s="61">
        <v>65</v>
      </c>
      <c r="Q18" s="170"/>
    </row>
    <row r="19" spans="1:17" s="6" customFormat="1" ht="24.75" customHeight="1">
      <c r="A19" s="70"/>
      <c r="B19" s="16"/>
      <c r="C19" s="70"/>
      <c r="D19" s="17"/>
      <c r="E19" s="70"/>
      <c r="F19" s="70"/>
      <c r="G19" s="70"/>
      <c r="H19" s="70"/>
      <c r="I19" s="70"/>
      <c r="J19" s="70"/>
      <c r="K19" s="10" t="s">
        <v>44</v>
      </c>
      <c r="L19" s="61">
        <v>90</v>
      </c>
      <c r="M19" s="61">
        <v>90</v>
      </c>
      <c r="N19" s="61">
        <v>90</v>
      </c>
      <c r="O19" s="61">
        <v>90</v>
      </c>
      <c r="P19" s="61">
        <v>90</v>
      </c>
      <c r="Q19" s="168" t="s">
        <v>31</v>
      </c>
    </row>
    <row r="20" spans="1:17" s="6" customFormat="1" ht="21.75" customHeight="1">
      <c r="A20" s="70"/>
      <c r="B20" s="16"/>
      <c r="C20" s="70"/>
      <c r="D20" s="17"/>
      <c r="E20" s="70"/>
      <c r="F20" s="70"/>
      <c r="G20" s="70"/>
      <c r="H20" s="70"/>
      <c r="I20" s="70"/>
      <c r="J20" s="70"/>
      <c r="K20" s="10" t="s">
        <v>45</v>
      </c>
      <c r="L20" s="31">
        <v>4</v>
      </c>
      <c r="M20" s="31">
        <v>7.3</v>
      </c>
      <c r="N20" s="31">
        <v>9.5</v>
      </c>
      <c r="O20" s="31">
        <v>8</v>
      </c>
      <c r="P20" s="31">
        <v>9.59</v>
      </c>
      <c r="Q20" s="169"/>
    </row>
    <row r="21" spans="1:17" s="6" customFormat="1" ht="45" customHeight="1">
      <c r="A21" s="70"/>
      <c r="B21" s="16"/>
      <c r="C21" s="70"/>
      <c r="D21" s="17"/>
      <c r="E21" s="70"/>
      <c r="F21" s="70"/>
      <c r="G21" s="70"/>
      <c r="H21" s="70"/>
      <c r="I21" s="70"/>
      <c r="J21" s="70"/>
      <c r="K21" s="10" t="s">
        <v>46</v>
      </c>
      <c r="L21" s="31">
        <v>100</v>
      </c>
      <c r="M21" s="31">
        <v>100</v>
      </c>
      <c r="N21" s="31">
        <v>100</v>
      </c>
      <c r="O21" s="31">
        <v>100</v>
      </c>
      <c r="P21" s="31">
        <v>100</v>
      </c>
      <c r="Q21" s="169"/>
    </row>
    <row r="22" spans="1:17" s="6" customFormat="1" ht="33" customHeight="1" thickBot="1">
      <c r="A22" s="70"/>
      <c r="B22" s="16"/>
      <c r="C22" s="70"/>
      <c r="D22" s="17"/>
      <c r="E22" s="70"/>
      <c r="F22" s="70"/>
      <c r="G22" s="70"/>
      <c r="H22" s="70"/>
      <c r="I22" s="70"/>
      <c r="J22" s="70"/>
      <c r="K22" s="10" t="s">
        <v>47</v>
      </c>
      <c r="L22" s="31">
        <v>25</v>
      </c>
      <c r="M22" s="31">
        <v>32.5</v>
      </c>
      <c r="N22" s="31">
        <v>25</v>
      </c>
      <c r="O22" s="31">
        <v>25</v>
      </c>
      <c r="P22" s="31">
        <v>25</v>
      </c>
      <c r="Q22" s="170"/>
    </row>
    <row r="23" spans="1:17" s="6" customFormat="1" ht="12.75" customHeight="1" hidden="1">
      <c r="A23" s="70"/>
      <c r="B23" s="16"/>
      <c r="C23" s="70"/>
      <c r="D23" s="17"/>
      <c r="E23" s="70"/>
      <c r="F23" s="70"/>
      <c r="G23" s="70"/>
      <c r="H23" s="70"/>
      <c r="I23" s="70"/>
      <c r="J23" s="70"/>
      <c r="K23" s="18"/>
      <c r="L23" s="64"/>
      <c r="M23" s="64"/>
      <c r="N23" s="64"/>
      <c r="O23" s="64"/>
      <c r="P23" s="64"/>
      <c r="Q23" s="57"/>
    </row>
    <row r="24" spans="1:17" s="6" customFormat="1" ht="12.75" customHeight="1" hidden="1">
      <c r="A24" s="70"/>
      <c r="B24" s="16"/>
      <c r="C24" s="70"/>
      <c r="D24" s="17"/>
      <c r="E24" s="70"/>
      <c r="F24" s="70"/>
      <c r="G24" s="70"/>
      <c r="H24" s="70"/>
      <c r="I24" s="70"/>
      <c r="J24" s="70"/>
      <c r="K24" s="18"/>
      <c r="L24" s="54"/>
      <c r="M24" s="54"/>
      <c r="N24" s="54"/>
      <c r="O24" s="54"/>
      <c r="P24" s="54"/>
      <c r="Q24" s="57"/>
    </row>
    <row r="25" spans="1:17" s="6" customFormat="1" ht="12.75" customHeight="1" hidden="1" thickBot="1">
      <c r="A25" s="70"/>
      <c r="B25" s="16"/>
      <c r="C25" s="70"/>
      <c r="D25" s="17"/>
      <c r="E25" s="70"/>
      <c r="F25" s="70"/>
      <c r="G25" s="70"/>
      <c r="H25" s="70"/>
      <c r="I25" s="70"/>
      <c r="J25" s="70"/>
      <c r="K25" s="18"/>
      <c r="L25" s="54"/>
      <c r="M25" s="54"/>
      <c r="N25" s="54"/>
      <c r="O25" s="54"/>
      <c r="P25" s="54"/>
      <c r="Q25" s="58"/>
    </row>
    <row r="26" spans="1:17" s="6" customFormat="1" ht="24" customHeight="1">
      <c r="A26" s="188"/>
      <c r="B26" s="177" t="s">
        <v>22</v>
      </c>
      <c r="C26" s="202"/>
      <c r="D26" s="19" t="s">
        <v>23</v>
      </c>
      <c r="E26" s="20">
        <f>SUM(F26:J26)</f>
        <v>92044.72</v>
      </c>
      <c r="F26" s="20">
        <f>SUM(F27:F28)</f>
        <v>20647</v>
      </c>
      <c r="G26" s="20">
        <f>SUM(G27:G28)</f>
        <v>17138.4</v>
      </c>
      <c r="H26" s="20">
        <f>SUM(H27:H28)</f>
        <v>18086.440000000002</v>
      </c>
      <c r="I26" s="20">
        <f>SUM(I27:I28)</f>
        <v>18086.440000000002</v>
      </c>
      <c r="J26" s="21">
        <f>SUM(J27:J28)</f>
        <v>18086.440000000002</v>
      </c>
      <c r="K26" s="205"/>
      <c r="L26" s="162"/>
      <c r="M26" s="162"/>
      <c r="N26" s="162"/>
      <c r="O26" s="162"/>
      <c r="P26" s="162"/>
      <c r="Q26" s="188"/>
    </row>
    <row r="27" spans="1:17" s="6" customFormat="1" ht="13.5" customHeight="1">
      <c r="A27" s="188"/>
      <c r="B27" s="198"/>
      <c r="C27" s="203"/>
      <c r="D27" s="22" t="s">
        <v>3</v>
      </c>
      <c r="E27" s="23">
        <f>SUM(F27:J27)</f>
        <v>80269.8</v>
      </c>
      <c r="F27" s="23">
        <f aca="true" t="shared" si="1" ref="F27:J28">F11</f>
        <v>18230.4</v>
      </c>
      <c r="G27" s="23">
        <f t="shared" si="1"/>
        <v>14864.1</v>
      </c>
      <c r="H27" s="23">
        <f t="shared" si="1"/>
        <v>15725.1</v>
      </c>
      <c r="I27" s="23">
        <f t="shared" si="1"/>
        <v>15725.1</v>
      </c>
      <c r="J27" s="24">
        <f t="shared" si="1"/>
        <v>15725.1</v>
      </c>
      <c r="K27" s="205"/>
      <c r="L27" s="162"/>
      <c r="M27" s="162"/>
      <c r="N27" s="162"/>
      <c r="O27" s="162"/>
      <c r="P27" s="162"/>
      <c r="Q27" s="188"/>
    </row>
    <row r="28" spans="1:17" s="6" customFormat="1" ht="14.25" customHeight="1" thickBot="1">
      <c r="A28" s="188"/>
      <c r="B28" s="199"/>
      <c r="C28" s="204"/>
      <c r="D28" s="25" t="s">
        <v>2</v>
      </c>
      <c r="E28" s="26">
        <f>SUM(F28:J28)</f>
        <v>11774.92</v>
      </c>
      <c r="F28" s="27">
        <f t="shared" si="1"/>
        <v>2416.6</v>
      </c>
      <c r="G28" s="27">
        <f t="shared" si="1"/>
        <v>2274.3</v>
      </c>
      <c r="H28" s="27">
        <f t="shared" si="1"/>
        <v>2361.34</v>
      </c>
      <c r="I28" s="27">
        <f t="shared" si="1"/>
        <v>2361.34</v>
      </c>
      <c r="J28" s="28">
        <f t="shared" si="1"/>
        <v>2361.34</v>
      </c>
      <c r="K28" s="205"/>
      <c r="L28" s="162"/>
      <c r="M28" s="162"/>
      <c r="N28" s="162"/>
      <c r="O28" s="162"/>
      <c r="P28" s="162"/>
      <c r="Q28" s="188"/>
    </row>
    <row r="29" spans="1:17" s="6" customFormat="1" ht="12" customHeight="1">
      <c r="A29" s="66" t="s">
        <v>6</v>
      </c>
      <c r="B29" s="189" t="s">
        <v>56</v>
      </c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1"/>
    </row>
    <row r="30" spans="1:17" s="6" customFormat="1" ht="21.75" customHeight="1">
      <c r="A30" s="192" t="s">
        <v>7</v>
      </c>
      <c r="B30" s="195" t="s">
        <v>57</v>
      </c>
      <c r="C30" s="177" t="s">
        <v>5</v>
      </c>
      <c r="D30" s="29" t="s">
        <v>23</v>
      </c>
      <c r="E30" s="9">
        <f aca="true" t="shared" si="2" ref="E30:J30">E31+E32</f>
        <v>5188.2</v>
      </c>
      <c r="F30" s="9">
        <f t="shared" si="2"/>
        <v>1024.2</v>
      </c>
      <c r="G30" s="9">
        <f t="shared" si="2"/>
        <v>1170</v>
      </c>
      <c r="H30" s="9">
        <f t="shared" si="2"/>
        <v>998</v>
      </c>
      <c r="I30" s="9">
        <f t="shared" si="2"/>
        <v>998</v>
      </c>
      <c r="J30" s="9">
        <f t="shared" si="2"/>
        <v>998</v>
      </c>
      <c r="K30" s="30" t="s">
        <v>50</v>
      </c>
      <c r="L30" s="31" t="s">
        <v>21</v>
      </c>
      <c r="M30" s="31">
        <v>2</v>
      </c>
      <c r="N30" s="31">
        <v>2</v>
      </c>
      <c r="O30" s="31">
        <v>3</v>
      </c>
      <c r="P30" s="31">
        <v>4</v>
      </c>
      <c r="Q30" s="61" t="s">
        <v>30</v>
      </c>
    </row>
    <row r="31" spans="1:17" s="6" customFormat="1" ht="23.25" customHeight="1">
      <c r="A31" s="193"/>
      <c r="B31" s="196"/>
      <c r="C31" s="198"/>
      <c r="D31" s="65" t="s">
        <v>3</v>
      </c>
      <c r="E31" s="12">
        <f>F31+G31+H31+I31+J31</f>
        <v>5188.2</v>
      </c>
      <c r="F31" s="12">
        <v>1024.2</v>
      </c>
      <c r="G31" s="12">
        <v>1170</v>
      </c>
      <c r="H31" s="12">
        <v>998</v>
      </c>
      <c r="I31" s="12">
        <v>998</v>
      </c>
      <c r="J31" s="12">
        <v>998</v>
      </c>
      <c r="K31" s="200" t="s">
        <v>51</v>
      </c>
      <c r="L31" s="31">
        <v>25</v>
      </c>
      <c r="M31" s="31">
        <v>25</v>
      </c>
      <c r="N31" s="31">
        <v>25</v>
      </c>
      <c r="O31" s="31">
        <v>25</v>
      </c>
      <c r="P31" s="31">
        <v>25</v>
      </c>
      <c r="Q31" s="61" t="s">
        <v>30</v>
      </c>
    </row>
    <row r="32" spans="1:17" s="6" customFormat="1" ht="21.75" customHeight="1">
      <c r="A32" s="193"/>
      <c r="B32" s="196"/>
      <c r="C32" s="198"/>
      <c r="D32" s="65" t="s">
        <v>2</v>
      </c>
      <c r="E32" s="12">
        <f>F32+G32+H32+I32+J32</f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201"/>
      <c r="L32" s="31">
        <v>17</v>
      </c>
      <c r="M32" s="31">
        <v>17</v>
      </c>
      <c r="N32" s="31">
        <v>17</v>
      </c>
      <c r="O32" s="31">
        <v>17</v>
      </c>
      <c r="P32" s="31">
        <v>17</v>
      </c>
      <c r="Q32" s="61" t="s">
        <v>32</v>
      </c>
    </row>
    <row r="33" spans="1:17" s="6" customFormat="1" ht="26.25" customHeight="1">
      <c r="A33" s="193"/>
      <c r="B33" s="196"/>
      <c r="C33" s="198"/>
      <c r="D33" s="67"/>
      <c r="E33" s="59"/>
      <c r="F33" s="59"/>
      <c r="G33" s="59"/>
      <c r="H33" s="59"/>
      <c r="I33" s="59"/>
      <c r="J33" s="59"/>
      <c r="K33" s="33" t="s">
        <v>52</v>
      </c>
      <c r="L33" s="31">
        <v>1500</v>
      </c>
      <c r="M33" s="31">
        <v>1500</v>
      </c>
      <c r="N33" s="31">
        <v>1600</v>
      </c>
      <c r="O33" s="31">
        <v>1700</v>
      </c>
      <c r="P33" s="31">
        <v>1800</v>
      </c>
      <c r="Q33" s="61" t="s">
        <v>30</v>
      </c>
    </row>
    <row r="34" spans="1:17" s="6" customFormat="1" ht="23.25" customHeight="1">
      <c r="A34" s="193"/>
      <c r="B34" s="196"/>
      <c r="C34" s="198"/>
      <c r="D34" s="34"/>
      <c r="E34" s="35"/>
      <c r="F34" s="35"/>
      <c r="G34" s="35"/>
      <c r="H34" s="35"/>
      <c r="I34" s="35"/>
      <c r="J34" s="35"/>
      <c r="K34" s="33" t="s">
        <v>53</v>
      </c>
      <c r="L34" s="31">
        <v>1</v>
      </c>
      <c r="M34" s="31">
        <v>1</v>
      </c>
      <c r="N34" s="31">
        <v>1</v>
      </c>
      <c r="O34" s="31">
        <v>1</v>
      </c>
      <c r="P34" s="31">
        <v>1</v>
      </c>
      <c r="Q34" s="61" t="s">
        <v>58</v>
      </c>
    </row>
    <row r="35" spans="1:17" s="6" customFormat="1" ht="22.5" customHeight="1" thickBot="1">
      <c r="A35" s="193"/>
      <c r="B35" s="196"/>
      <c r="C35" s="198"/>
      <c r="D35" s="34"/>
      <c r="E35" s="35"/>
      <c r="F35" s="35"/>
      <c r="G35" s="35"/>
      <c r="H35" s="35"/>
      <c r="I35" s="35"/>
      <c r="J35" s="35"/>
      <c r="K35" s="33" t="s">
        <v>33</v>
      </c>
      <c r="L35" s="31">
        <v>100</v>
      </c>
      <c r="M35" s="31">
        <v>100</v>
      </c>
      <c r="N35" s="31">
        <v>100</v>
      </c>
      <c r="O35" s="31">
        <v>100</v>
      </c>
      <c r="P35" s="31">
        <v>100</v>
      </c>
      <c r="Q35" s="61" t="s">
        <v>30</v>
      </c>
    </row>
    <row r="36" spans="1:17" s="6" customFormat="1" ht="19.5" customHeight="1" hidden="1">
      <c r="A36" s="193"/>
      <c r="B36" s="196"/>
      <c r="C36" s="198"/>
      <c r="D36" s="34"/>
      <c r="E36" s="35"/>
      <c r="F36" s="35"/>
      <c r="G36" s="35"/>
      <c r="H36" s="35"/>
      <c r="I36" s="35"/>
      <c r="J36" s="35"/>
      <c r="K36" s="33"/>
      <c r="L36" s="31"/>
      <c r="M36" s="31"/>
      <c r="N36" s="31"/>
      <c r="O36" s="31"/>
      <c r="P36" s="31"/>
      <c r="Q36" s="61"/>
    </row>
    <row r="37" spans="1:17" s="6" customFormat="1" ht="10.5" customHeight="1" hidden="1">
      <c r="A37" s="193"/>
      <c r="B37" s="196"/>
      <c r="C37" s="198"/>
      <c r="D37" s="34"/>
      <c r="E37" s="35"/>
      <c r="F37" s="35"/>
      <c r="G37" s="35"/>
      <c r="H37" s="35"/>
      <c r="I37" s="35"/>
      <c r="J37" s="35"/>
      <c r="K37" s="33"/>
      <c r="L37" s="31"/>
      <c r="M37" s="31"/>
      <c r="N37" s="31"/>
      <c r="O37" s="31"/>
      <c r="P37" s="31"/>
      <c r="Q37" s="61"/>
    </row>
    <row r="38" spans="1:17" s="6" customFormat="1" ht="24.75" customHeight="1" hidden="1" thickBot="1">
      <c r="A38" s="194"/>
      <c r="B38" s="197"/>
      <c r="C38" s="199"/>
      <c r="D38" s="34"/>
      <c r="E38" s="35"/>
      <c r="F38" s="35"/>
      <c r="G38" s="35"/>
      <c r="H38" s="35"/>
      <c r="I38" s="35"/>
      <c r="J38" s="35"/>
      <c r="K38" s="33"/>
      <c r="L38" s="31"/>
      <c r="M38" s="31"/>
      <c r="N38" s="31"/>
      <c r="O38" s="31"/>
      <c r="P38" s="31"/>
      <c r="Q38" s="61"/>
    </row>
    <row r="39" spans="1:17" s="6" customFormat="1" ht="23.25" customHeight="1">
      <c r="A39" s="177"/>
      <c r="B39" s="168" t="s">
        <v>24</v>
      </c>
      <c r="C39" s="182"/>
      <c r="D39" s="19" t="s">
        <v>37</v>
      </c>
      <c r="E39" s="20">
        <f aca="true" t="shared" si="3" ref="E39:J39">SUM(E40:E41)</f>
        <v>5188.2</v>
      </c>
      <c r="F39" s="20">
        <f t="shared" si="3"/>
        <v>1024.2</v>
      </c>
      <c r="G39" s="20">
        <f t="shared" si="3"/>
        <v>1170</v>
      </c>
      <c r="H39" s="20">
        <f t="shared" si="3"/>
        <v>998</v>
      </c>
      <c r="I39" s="20">
        <f t="shared" si="3"/>
        <v>998</v>
      </c>
      <c r="J39" s="21">
        <f t="shared" si="3"/>
        <v>998</v>
      </c>
      <c r="K39" s="185"/>
      <c r="L39" s="162"/>
      <c r="M39" s="162"/>
      <c r="N39" s="162"/>
      <c r="O39" s="162"/>
      <c r="P39" s="162"/>
      <c r="Q39" s="165"/>
    </row>
    <row r="40" spans="1:17" s="6" customFormat="1" ht="13.5" customHeight="1">
      <c r="A40" s="178"/>
      <c r="B40" s="180"/>
      <c r="C40" s="183"/>
      <c r="D40" s="36" t="s">
        <v>3</v>
      </c>
      <c r="E40" s="37">
        <f>F40+G40+H40+I40+J40</f>
        <v>5188.2</v>
      </c>
      <c r="F40" s="37">
        <f aca="true" t="shared" si="4" ref="F40:J41">F31</f>
        <v>1024.2</v>
      </c>
      <c r="G40" s="37">
        <f t="shared" si="4"/>
        <v>1170</v>
      </c>
      <c r="H40" s="37">
        <f t="shared" si="4"/>
        <v>998</v>
      </c>
      <c r="I40" s="37">
        <f t="shared" si="4"/>
        <v>998</v>
      </c>
      <c r="J40" s="38">
        <f t="shared" si="4"/>
        <v>998</v>
      </c>
      <c r="K40" s="186"/>
      <c r="L40" s="164"/>
      <c r="M40" s="164"/>
      <c r="N40" s="164"/>
      <c r="O40" s="164"/>
      <c r="P40" s="164"/>
      <c r="Q40" s="166"/>
    </row>
    <row r="41" spans="1:17" s="6" customFormat="1" ht="14.25" customHeight="1" thickBot="1">
      <c r="A41" s="179"/>
      <c r="B41" s="181"/>
      <c r="C41" s="184"/>
      <c r="D41" s="39" t="s">
        <v>2</v>
      </c>
      <c r="E41" s="40">
        <f>F41+G41+H41+I41+J41</f>
        <v>0</v>
      </c>
      <c r="F41" s="40">
        <f t="shared" si="4"/>
        <v>0</v>
      </c>
      <c r="G41" s="40">
        <f t="shared" si="4"/>
        <v>0</v>
      </c>
      <c r="H41" s="40">
        <f t="shared" si="4"/>
        <v>0</v>
      </c>
      <c r="I41" s="40">
        <f t="shared" si="4"/>
        <v>0</v>
      </c>
      <c r="J41" s="41">
        <f t="shared" si="4"/>
        <v>0</v>
      </c>
      <c r="K41" s="187"/>
      <c r="L41" s="164"/>
      <c r="M41" s="164"/>
      <c r="N41" s="164"/>
      <c r="O41" s="164"/>
      <c r="P41" s="164"/>
      <c r="Q41" s="167"/>
    </row>
    <row r="42" spans="1:17" ht="22.5" customHeight="1">
      <c r="A42" s="163"/>
      <c r="B42" s="168" t="s">
        <v>25</v>
      </c>
      <c r="C42" s="171"/>
      <c r="D42" s="42" t="s">
        <v>26</v>
      </c>
      <c r="E42" s="20">
        <f>SUM(F42:J42)</f>
        <v>97232.92000000001</v>
      </c>
      <c r="F42" s="43">
        <f>SUM(F43:F44)</f>
        <v>21671.2</v>
      </c>
      <c r="G42" s="43">
        <f>SUM(G43:G44)</f>
        <v>18308.4</v>
      </c>
      <c r="H42" s="43">
        <f>SUM(H43:H44)</f>
        <v>19084.44</v>
      </c>
      <c r="I42" s="43">
        <f>SUM(I43:I44)</f>
        <v>19084.44</v>
      </c>
      <c r="J42" s="44">
        <f>SUM(J43:J44)</f>
        <v>19084.44</v>
      </c>
      <c r="K42" s="174"/>
      <c r="L42" s="162"/>
      <c r="M42" s="162"/>
      <c r="N42" s="162"/>
      <c r="O42" s="162"/>
      <c r="P42" s="162"/>
      <c r="Q42" s="163"/>
    </row>
    <row r="43" spans="1:17" ht="12.75" customHeight="1">
      <c r="A43" s="163"/>
      <c r="B43" s="169"/>
      <c r="C43" s="172"/>
      <c r="D43" s="45" t="s">
        <v>3</v>
      </c>
      <c r="E43" s="46">
        <f>SUM(F43:J43)</f>
        <v>85458</v>
      </c>
      <c r="F43" s="9">
        <f aca="true" t="shared" si="5" ref="F43:J44">F40+F27</f>
        <v>19254.600000000002</v>
      </c>
      <c r="G43" s="9">
        <f t="shared" si="5"/>
        <v>16034.1</v>
      </c>
      <c r="H43" s="9">
        <f t="shared" si="5"/>
        <v>16723.1</v>
      </c>
      <c r="I43" s="9">
        <f t="shared" si="5"/>
        <v>16723.1</v>
      </c>
      <c r="J43" s="47">
        <f t="shared" si="5"/>
        <v>16723.1</v>
      </c>
      <c r="K43" s="175"/>
      <c r="L43" s="162"/>
      <c r="M43" s="162"/>
      <c r="N43" s="162"/>
      <c r="O43" s="162"/>
      <c r="P43" s="162"/>
      <c r="Q43" s="163"/>
    </row>
    <row r="44" spans="1:17" ht="12" customHeight="1" thickBot="1">
      <c r="A44" s="163"/>
      <c r="B44" s="170"/>
      <c r="C44" s="173"/>
      <c r="D44" s="48" t="s">
        <v>2</v>
      </c>
      <c r="E44" s="49">
        <f>SUM(F44:J44)</f>
        <v>11774.92</v>
      </c>
      <c r="F44" s="50">
        <f t="shared" si="5"/>
        <v>2416.6</v>
      </c>
      <c r="G44" s="50">
        <f t="shared" si="5"/>
        <v>2274.3</v>
      </c>
      <c r="H44" s="50">
        <f t="shared" si="5"/>
        <v>2361.34</v>
      </c>
      <c r="I44" s="50">
        <f t="shared" si="5"/>
        <v>2361.34</v>
      </c>
      <c r="J44" s="51">
        <f t="shared" si="5"/>
        <v>2361.34</v>
      </c>
      <c r="K44" s="176"/>
      <c r="L44" s="162"/>
      <c r="M44" s="162"/>
      <c r="N44" s="162"/>
      <c r="O44" s="162"/>
      <c r="P44" s="162"/>
      <c r="Q44" s="163"/>
    </row>
    <row r="47" spans="6:7" ht="18.75" customHeight="1">
      <c r="F47" s="52"/>
      <c r="G47" s="52"/>
    </row>
  </sheetData>
  <sheetProtection/>
  <mergeCells count="52">
    <mergeCell ref="K1:Q1"/>
    <mergeCell ref="K2:Q2"/>
    <mergeCell ref="A3:Q3"/>
    <mergeCell ref="A5:A6"/>
    <mergeCell ref="B5:B6"/>
    <mergeCell ref="C5:C6"/>
    <mergeCell ref="D5:D6"/>
    <mergeCell ref="E5:J5"/>
    <mergeCell ref="K5:P5"/>
    <mergeCell ref="Q5:Q6"/>
    <mergeCell ref="B8:Q8"/>
    <mergeCell ref="B9:Q9"/>
    <mergeCell ref="A10:A12"/>
    <mergeCell ref="B10:B13"/>
    <mergeCell ref="C10:C12"/>
    <mergeCell ref="Q10:Q18"/>
    <mergeCell ref="Q19:Q22"/>
    <mergeCell ref="A26:A28"/>
    <mergeCell ref="B26:B28"/>
    <mergeCell ref="C26:C28"/>
    <mergeCell ref="K26:K28"/>
    <mergeCell ref="L26:L28"/>
    <mergeCell ref="M26:M28"/>
    <mergeCell ref="N26:N28"/>
    <mergeCell ref="O26:O28"/>
    <mergeCell ref="P26:P28"/>
    <mergeCell ref="Q26:Q28"/>
    <mergeCell ref="B29:Q29"/>
    <mergeCell ref="A30:A38"/>
    <mergeCell ref="B30:B38"/>
    <mergeCell ref="C30:C38"/>
    <mergeCell ref="K31:K32"/>
    <mergeCell ref="A39:A41"/>
    <mergeCell ref="B39:B41"/>
    <mergeCell ref="C39:C41"/>
    <mergeCell ref="K39:K41"/>
    <mergeCell ref="L39:L41"/>
    <mergeCell ref="M39:M41"/>
    <mergeCell ref="A42:A44"/>
    <mergeCell ref="B42:B44"/>
    <mergeCell ref="C42:C44"/>
    <mergeCell ref="K42:K44"/>
    <mergeCell ref="L42:L44"/>
    <mergeCell ref="M42:M44"/>
    <mergeCell ref="N42:N44"/>
    <mergeCell ref="O42:O44"/>
    <mergeCell ref="P42:P44"/>
    <mergeCell ref="Q42:Q44"/>
    <mergeCell ref="N39:N41"/>
    <mergeCell ref="O39:O41"/>
    <mergeCell ref="P39:P41"/>
    <mergeCell ref="Q39:Q41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52"/>
  <sheetViews>
    <sheetView tabSelected="1" zoomScale="85" zoomScaleNormal="85" zoomScaleSheetLayoutView="100" workbookViewId="0" topLeftCell="A1">
      <pane ySplit="8" topLeftCell="A38" activePane="bottomLeft" state="frozen"/>
      <selection pane="topLeft" activeCell="A1" sqref="A1"/>
      <selection pane="bottomLeft" activeCell="G47" sqref="G47"/>
    </sheetView>
  </sheetViews>
  <sheetFormatPr defaultColWidth="19.7109375" defaultRowHeight="18.75" customHeight="1"/>
  <cols>
    <col min="1" max="1" width="5.28125" style="3" customWidth="1"/>
    <col min="2" max="2" width="26.28125" style="1" customWidth="1"/>
    <col min="3" max="3" width="6.28125" style="2" customWidth="1"/>
    <col min="4" max="4" width="5.8515625" style="3" customWidth="1"/>
    <col min="5" max="5" width="8.28125" style="4" customWidth="1"/>
    <col min="6" max="11" width="7.7109375" style="4" customWidth="1"/>
    <col min="12" max="12" width="33.00390625" style="1" customWidth="1"/>
    <col min="13" max="18" width="5.57421875" style="53" customWidth="1"/>
    <col min="19" max="19" width="20.421875" style="1" customWidth="1"/>
    <col min="20" max="16384" width="19.7109375" style="1" customWidth="1"/>
  </cols>
  <sheetData>
    <row r="1" spans="12:19" ht="15" customHeight="1">
      <c r="L1" s="215" t="s">
        <v>93</v>
      </c>
      <c r="M1" s="215"/>
      <c r="N1" s="215"/>
      <c r="O1" s="215"/>
      <c r="P1" s="215"/>
      <c r="Q1" s="215"/>
      <c r="R1" s="215"/>
      <c r="S1" s="215"/>
    </row>
    <row r="2" spans="12:19" ht="12.75" customHeight="1">
      <c r="L2" s="215" t="s">
        <v>94</v>
      </c>
      <c r="M2" s="235"/>
      <c r="N2" s="235"/>
      <c r="O2" s="235"/>
      <c r="P2" s="235"/>
      <c r="Q2" s="235"/>
      <c r="R2" s="235"/>
      <c r="S2" s="235"/>
    </row>
    <row r="3" spans="12:19" ht="49.5" customHeight="1">
      <c r="L3" s="233" t="s">
        <v>92</v>
      </c>
      <c r="M3" s="233"/>
      <c r="N3" s="233"/>
      <c r="O3" s="233"/>
      <c r="P3" s="233"/>
      <c r="Q3" s="233"/>
      <c r="R3" s="233"/>
      <c r="S3" s="233"/>
    </row>
    <row r="4" spans="1:19" ht="42.75" customHeight="1">
      <c r="A4" s="217" t="s">
        <v>70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</row>
    <row r="5" ht="9.75" customHeight="1">
      <c r="S5" s="5"/>
    </row>
    <row r="6" spans="1:19" s="6" customFormat="1" ht="42" customHeight="1">
      <c r="A6" s="234" t="s">
        <v>9</v>
      </c>
      <c r="B6" s="219" t="s">
        <v>10</v>
      </c>
      <c r="C6" s="218" t="s">
        <v>11</v>
      </c>
      <c r="D6" s="218" t="s">
        <v>12</v>
      </c>
      <c r="E6" s="221" t="s">
        <v>63</v>
      </c>
      <c r="F6" s="222"/>
      <c r="G6" s="222"/>
      <c r="H6" s="222"/>
      <c r="I6" s="222"/>
      <c r="J6" s="222"/>
      <c r="K6" s="223"/>
      <c r="L6" s="221" t="s">
        <v>13</v>
      </c>
      <c r="M6" s="222"/>
      <c r="N6" s="222"/>
      <c r="O6" s="222"/>
      <c r="P6" s="222"/>
      <c r="Q6" s="222"/>
      <c r="R6" s="223"/>
      <c r="S6" s="219" t="s">
        <v>14</v>
      </c>
    </row>
    <row r="7" spans="1:19" s="6" customFormat="1" ht="21.75" customHeight="1">
      <c r="A7" s="234"/>
      <c r="B7" s="220"/>
      <c r="C7" s="218"/>
      <c r="D7" s="218"/>
      <c r="E7" s="55" t="s">
        <v>1</v>
      </c>
      <c r="F7" s="55" t="s">
        <v>16</v>
      </c>
      <c r="G7" s="55" t="s">
        <v>17</v>
      </c>
      <c r="H7" s="55" t="s">
        <v>18</v>
      </c>
      <c r="I7" s="55" t="s">
        <v>19</v>
      </c>
      <c r="J7" s="55" t="s">
        <v>72</v>
      </c>
      <c r="K7" s="55" t="s">
        <v>73</v>
      </c>
      <c r="L7" s="55" t="s">
        <v>67</v>
      </c>
      <c r="M7" s="56" t="s">
        <v>16</v>
      </c>
      <c r="N7" s="56" t="s">
        <v>17</v>
      </c>
      <c r="O7" s="56" t="s">
        <v>18</v>
      </c>
      <c r="P7" s="56" t="s">
        <v>19</v>
      </c>
      <c r="Q7" s="56" t="s">
        <v>72</v>
      </c>
      <c r="R7" s="56" t="s">
        <v>73</v>
      </c>
      <c r="S7" s="220"/>
    </row>
    <row r="8" spans="1:19" s="6" customFormat="1" ht="11.25" customHeight="1">
      <c r="A8" s="104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119">
        <v>9</v>
      </c>
      <c r="J8" s="119">
        <v>10</v>
      </c>
      <c r="K8" s="8">
        <v>11</v>
      </c>
      <c r="L8" s="8">
        <v>12</v>
      </c>
      <c r="M8" s="32">
        <v>13</v>
      </c>
      <c r="N8" s="32">
        <v>14</v>
      </c>
      <c r="O8" s="32">
        <v>15</v>
      </c>
      <c r="P8" s="124">
        <v>16</v>
      </c>
      <c r="Q8" s="124">
        <v>17</v>
      </c>
      <c r="R8" s="32">
        <v>18</v>
      </c>
      <c r="S8" s="8">
        <v>19</v>
      </c>
    </row>
    <row r="9" spans="1:19" s="6" customFormat="1" ht="24" customHeight="1">
      <c r="A9" s="104"/>
      <c r="B9" s="206" t="s">
        <v>34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</row>
    <row r="10" spans="1:19" s="6" customFormat="1" ht="14.25" customHeight="1">
      <c r="A10" s="102">
        <v>1</v>
      </c>
      <c r="B10" s="208" t="s">
        <v>35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10"/>
      <c r="M10" s="209"/>
      <c r="N10" s="209"/>
      <c r="O10" s="209"/>
      <c r="P10" s="209"/>
      <c r="Q10" s="209"/>
      <c r="R10" s="209"/>
      <c r="S10" s="211"/>
    </row>
    <row r="11" spans="1:19" s="6" customFormat="1" ht="27.75" customHeight="1">
      <c r="A11" s="192" t="s">
        <v>4</v>
      </c>
      <c r="B11" s="195" t="s">
        <v>28</v>
      </c>
      <c r="C11" s="237" t="s">
        <v>71</v>
      </c>
      <c r="D11" s="122" t="s">
        <v>36</v>
      </c>
      <c r="E11" s="129">
        <f>SUM(F11:K11)</f>
        <v>102218.55</v>
      </c>
      <c r="F11" s="132">
        <f aca="true" t="shared" si="0" ref="F11:K11">F12+F13</f>
        <v>17284.48</v>
      </c>
      <c r="G11" s="132">
        <f t="shared" si="0"/>
        <v>18985.510000000002</v>
      </c>
      <c r="H11" s="132">
        <f t="shared" si="0"/>
        <v>16487.14</v>
      </c>
      <c r="I11" s="132">
        <f t="shared" si="0"/>
        <v>16487.14</v>
      </c>
      <c r="J11" s="132">
        <f t="shared" si="0"/>
        <v>16487.14</v>
      </c>
      <c r="K11" s="117">
        <f t="shared" si="0"/>
        <v>16487.14</v>
      </c>
      <c r="L11" s="83"/>
      <c r="M11" s="82"/>
      <c r="N11" s="82"/>
      <c r="O11" s="82"/>
      <c r="P11" s="82"/>
      <c r="Q11" s="82"/>
      <c r="R11" s="83"/>
      <c r="S11" s="177"/>
    </row>
    <row r="12" spans="1:19" s="6" customFormat="1" ht="19.5" customHeight="1">
      <c r="A12" s="236"/>
      <c r="B12" s="196"/>
      <c r="C12" s="238"/>
      <c r="D12" s="127" t="s">
        <v>3</v>
      </c>
      <c r="E12" s="130">
        <f>SUM(F12:K12)</f>
        <v>87742.79000000001</v>
      </c>
      <c r="F12" s="133">
        <f aca="true" t="shared" si="1" ref="F12:K13">F15+F27</f>
        <v>15010.2</v>
      </c>
      <c r="G12" s="133">
        <f t="shared" si="1"/>
        <v>16408.43</v>
      </c>
      <c r="H12" s="133">
        <f t="shared" si="1"/>
        <v>14081.04</v>
      </c>
      <c r="I12" s="133">
        <f>I15+I27</f>
        <v>14081.04</v>
      </c>
      <c r="J12" s="133">
        <f>J15+J27</f>
        <v>14081.04</v>
      </c>
      <c r="K12" s="135">
        <f t="shared" si="1"/>
        <v>14081.04</v>
      </c>
      <c r="L12" s="85"/>
      <c r="M12" s="84"/>
      <c r="N12" s="84"/>
      <c r="O12" s="84"/>
      <c r="P12" s="84"/>
      <c r="Q12" s="84"/>
      <c r="R12" s="85"/>
      <c r="S12" s="198"/>
    </row>
    <row r="13" spans="1:19" s="6" customFormat="1" ht="16.5" customHeight="1">
      <c r="A13" s="236"/>
      <c r="B13" s="196"/>
      <c r="C13" s="238"/>
      <c r="D13" s="128" t="s">
        <v>2</v>
      </c>
      <c r="E13" s="131">
        <f>SUM(F13:K13)</f>
        <v>14475.760000000002</v>
      </c>
      <c r="F13" s="134">
        <f t="shared" si="1"/>
        <v>2274.28</v>
      </c>
      <c r="G13" s="134">
        <f t="shared" si="1"/>
        <v>2577.08</v>
      </c>
      <c r="H13" s="134">
        <f t="shared" si="1"/>
        <v>2406.1</v>
      </c>
      <c r="I13" s="134">
        <f>I16+I28</f>
        <v>2406.1</v>
      </c>
      <c r="J13" s="134">
        <f>J16+J28</f>
        <v>2406.1</v>
      </c>
      <c r="K13" s="136">
        <f t="shared" si="1"/>
        <v>2406.1</v>
      </c>
      <c r="L13" s="87"/>
      <c r="M13" s="86"/>
      <c r="N13" s="86"/>
      <c r="O13" s="86"/>
      <c r="P13" s="86"/>
      <c r="Q13" s="86"/>
      <c r="R13" s="87"/>
      <c r="S13" s="199"/>
    </row>
    <row r="14" spans="1:19" s="6" customFormat="1" ht="21" customHeight="1">
      <c r="A14" s="192" t="s">
        <v>59</v>
      </c>
      <c r="B14" s="195" t="s">
        <v>60</v>
      </c>
      <c r="C14" s="163" t="s">
        <v>71</v>
      </c>
      <c r="D14" s="125" t="s">
        <v>36</v>
      </c>
      <c r="E14" s="126">
        <f>E15+E16</f>
        <v>36184.72</v>
      </c>
      <c r="F14" s="126">
        <f aca="true" t="shared" si="2" ref="F14:K14">F15+F16</f>
        <v>5571.12</v>
      </c>
      <c r="G14" s="126">
        <f t="shared" si="2"/>
        <v>7049.2</v>
      </c>
      <c r="H14" s="126">
        <f t="shared" si="2"/>
        <v>5891.1</v>
      </c>
      <c r="I14" s="126">
        <f>I15+I16</f>
        <v>5891.1</v>
      </c>
      <c r="J14" s="126">
        <f>J15+J16</f>
        <v>5891.1</v>
      </c>
      <c r="K14" s="126">
        <f t="shared" si="2"/>
        <v>5891.1</v>
      </c>
      <c r="L14" s="10" t="s">
        <v>74</v>
      </c>
      <c r="M14" s="74">
        <v>89.3</v>
      </c>
      <c r="N14" s="74">
        <v>82.5</v>
      </c>
      <c r="O14" s="74">
        <v>83</v>
      </c>
      <c r="P14" s="124">
        <v>83.5</v>
      </c>
      <c r="Q14" s="124">
        <v>83.5</v>
      </c>
      <c r="R14" s="74">
        <v>83.5</v>
      </c>
      <c r="S14" s="174" t="s">
        <v>30</v>
      </c>
    </row>
    <row r="15" spans="1:19" s="6" customFormat="1" ht="12" customHeight="1">
      <c r="A15" s="193"/>
      <c r="B15" s="196"/>
      <c r="C15" s="225"/>
      <c r="D15" s="106" t="s">
        <v>3</v>
      </c>
      <c r="E15" s="118">
        <f>SUM(F15:K15)</f>
        <v>31330.760000000002</v>
      </c>
      <c r="F15" s="118">
        <v>4849.54</v>
      </c>
      <c r="G15" s="118">
        <f>5831.17+250+62+50+47.65</f>
        <v>6240.82</v>
      </c>
      <c r="H15" s="118">
        <f>5060.1</f>
        <v>5060.1</v>
      </c>
      <c r="I15" s="118">
        <v>5060.1</v>
      </c>
      <c r="J15" s="118">
        <v>5060.1</v>
      </c>
      <c r="K15" s="118">
        <v>5060.1</v>
      </c>
      <c r="L15" s="10" t="s">
        <v>75</v>
      </c>
      <c r="M15" s="32">
        <v>2286</v>
      </c>
      <c r="N15" s="32">
        <v>3663</v>
      </c>
      <c r="O15" s="32">
        <v>3849</v>
      </c>
      <c r="P15" s="124">
        <v>4036</v>
      </c>
      <c r="Q15" s="124">
        <v>4036</v>
      </c>
      <c r="R15" s="32">
        <v>4036</v>
      </c>
      <c r="S15" s="175"/>
    </row>
    <row r="16" spans="1:19" s="6" customFormat="1" ht="26.25" customHeight="1">
      <c r="A16" s="193"/>
      <c r="B16" s="196"/>
      <c r="C16" s="226"/>
      <c r="D16" s="105" t="s">
        <v>2</v>
      </c>
      <c r="E16" s="118">
        <f>SUM(F16:K16)</f>
        <v>4853.96</v>
      </c>
      <c r="F16" s="118">
        <v>721.58</v>
      </c>
      <c r="G16" s="118">
        <f>806.5+2.1-0.22</f>
        <v>808.38</v>
      </c>
      <c r="H16" s="118">
        <f>828.8+2.2</f>
        <v>831</v>
      </c>
      <c r="I16" s="118">
        <f>828.8+2.2</f>
        <v>831</v>
      </c>
      <c r="J16" s="118">
        <f>828.8+2.2</f>
        <v>831</v>
      </c>
      <c r="K16" s="118">
        <f>828.8+2.2</f>
        <v>831</v>
      </c>
      <c r="L16" s="10" t="s">
        <v>76</v>
      </c>
      <c r="M16" s="32">
        <v>-26.2</v>
      </c>
      <c r="N16" s="32">
        <v>18.3</v>
      </c>
      <c r="O16" s="32">
        <v>24.3</v>
      </c>
      <c r="P16" s="124">
        <v>30.3</v>
      </c>
      <c r="Q16" s="124">
        <v>30.3</v>
      </c>
      <c r="R16" s="32">
        <v>30.3</v>
      </c>
      <c r="S16" s="175"/>
    </row>
    <row r="17" spans="1:19" s="6" customFormat="1" ht="48" customHeight="1">
      <c r="A17" s="107"/>
      <c r="B17" s="71"/>
      <c r="C17" s="70"/>
      <c r="D17" s="17"/>
      <c r="E17" s="100"/>
      <c r="F17" s="100"/>
      <c r="G17" s="100"/>
      <c r="H17" s="100"/>
      <c r="I17" s="121"/>
      <c r="J17" s="121"/>
      <c r="K17" s="100"/>
      <c r="L17" s="10" t="s">
        <v>77</v>
      </c>
      <c r="M17" s="32">
        <v>28859</v>
      </c>
      <c r="N17" s="32">
        <v>28170</v>
      </c>
      <c r="O17" s="32">
        <v>31297</v>
      </c>
      <c r="P17" s="124">
        <v>22741</v>
      </c>
      <c r="Q17" s="124">
        <v>22741</v>
      </c>
      <c r="R17" s="32">
        <v>22741</v>
      </c>
      <c r="S17" s="169"/>
    </row>
    <row r="18" spans="1:19" s="6" customFormat="1" ht="59.25" customHeight="1">
      <c r="A18" s="107"/>
      <c r="B18" s="16"/>
      <c r="C18" s="15"/>
      <c r="D18" s="17"/>
      <c r="E18" s="72"/>
      <c r="F18" s="15"/>
      <c r="G18" s="15"/>
      <c r="H18" s="15"/>
      <c r="I18" s="121"/>
      <c r="J18" s="121"/>
      <c r="K18" s="15"/>
      <c r="L18" s="10" t="s">
        <v>78</v>
      </c>
      <c r="M18" s="32">
        <v>38.2</v>
      </c>
      <c r="N18" s="32">
        <v>11.3</v>
      </c>
      <c r="O18" s="32">
        <v>11.1</v>
      </c>
      <c r="P18" s="124">
        <v>10.9</v>
      </c>
      <c r="Q18" s="124">
        <v>10.9</v>
      </c>
      <c r="R18" s="32">
        <v>10.9</v>
      </c>
      <c r="S18" s="169"/>
    </row>
    <row r="19" spans="1:19" s="6" customFormat="1" ht="18.75" customHeight="1">
      <c r="A19" s="107"/>
      <c r="B19" s="16"/>
      <c r="C19" s="15"/>
      <c r="D19" s="17"/>
      <c r="E19" s="72"/>
      <c r="F19" s="15"/>
      <c r="G19" s="15"/>
      <c r="H19" s="15"/>
      <c r="I19" s="121"/>
      <c r="J19" s="121"/>
      <c r="K19" s="15"/>
      <c r="L19" s="10" t="s">
        <v>79</v>
      </c>
      <c r="M19" s="32">
        <v>25115</v>
      </c>
      <c r="N19" s="32">
        <v>33269</v>
      </c>
      <c r="O19" s="32">
        <v>34655</v>
      </c>
      <c r="P19" s="124">
        <v>36041</v>
      </c>
      <c r="Q19" s="124">
        <v>36041</v>
      </c>
      <c r="R19" s="32">
        <v>36041</v>
      </c>
      <c r="S19" s="169"/>
    </row>
    <row r="20" spans="1:19" s="6" customFormat="1" ht="27" customHeight="1">
      <c r="A20" s="107"/>
      <c r="B20" s="16"/>
      <c r="C20" s="15"/>
      <c r="D20" s="17"/>
      <c r="E20" s="72"/>
      <c r="F20" s="15"/>
      <c r="G20" s="15"/>
      <c r="H20" s="15"/>
      <c r="I20" s="121"/>
      <c r="J20" s="121"/>
      <c r="K20" s="15"/>
      <c r="L20" s="10" t="s">
        <v>91</v>
      </c>
      <c r="M20" s="32">
        <v>-10.4</v>
      </c>
      <c r="N20" s="32">
        <v>20</v>
      </c>
      <c r="O20" s="32">
        <v>25</v>
      </c>
      <c r="P20" s="124">
        <v>30</v>
      </c>
      <c r="Q20" s="124">
        <v>30</v>
      </c>
      <c r="R20" s="32">
        <v>30</v>
      </c>
      <c r="S20" s="169"/>
    </row>
    <row r="21" spans="1:19" s="6" customFormat="1" ht="21" customHeight="1">
      <c r="A21" s="107"/>
      <c r="B21" s="16"/>
      <c r="C21" s="15"/>
      <c r="D21" s="17"/>
      <c r="E21" s="72"/>
      <c r="F21" s="15"/>
      <c r="G21" s="15"/>
      <c r="H21" s="15"/>
      <c r="I21" s="121"/>
      <c r="J21" s="121"/>
      <c r="K21" s="15"/>
      <c r="L21" s="10" t="s">
        <v>80</v>
      </c>
      <c r="M21" s="32">
        <v>2</v>
      </c>
      <c r="N21" s="32">
        <v>3</v>
      </c>
      <c r="O21" s="32">
        <v>4</v>
      </c>
      <c r="P21" s="124">
        <v>5</v>
      </c>
      <c r="Q21" s="124">
        <v>5</v>
      </c>
      <c r="R21" s="32">
        <v>5</v>
      </c>
      <c r="S21" s="169"/>
    </row>
    <row r="22" spans="1:19" s="6" customFormat="1" ht="30.75" customHeight="1">
      <c r="A22" s="107"/>
      <c r="B22" s="16"/>
      <c r="C22" s="15"/>
      <c r="D22" s="17"/>
      <c r="E22" s="72"/>
      <c r="F22" s="15"/>
      <c r="G22" s="15"/>
      <c r="H22" s="15"/>
      <c r="I22" s="121"/>
      <c r="J22" s="121"/>
      <c r="K22" s="15"/>
      <c r="L22" s="10" t="s">
        <v>81</v>
      </c>
      <c r="M22" s="60">
        <v>110</v>
      </c>
      <c r="N22" s="32">
        <v>50</v>
      </c>
      <c r="O22" s="32">
        <v>60</v>
      </c>
      <c r="P22" s="124">
        <v>65</v>
      </c>
      <c r="Q22" s="124">
        <v>65</v>
      </c>
      <c r="R22" s="32">
        <v>65</v>
      </c>
      <c r="S22" s="169"/>
    </row>
    <row r="23" spans="1:19" s="6" customFormat="1" ht="12" customHeight="1" hidden="1">
      <c r="A23" s="107"/>
      <c r="B23" s="16"/>
      <c r="C23" s="72"/>
      <c r="D23" s="93"/>
      <c r="E23" s="72"/>
      <c r="F23" s="94"/>
      <c r="G23" s="94"/>
      <c r="H23" s="94"/>
      <c r="I23" s="94"/>
      <c r="J23" s="94"/>
      <c r="K23" s="94"/>
      <c r="S23" s="169"/>
    </row>
    <row r="24" spans="1:19" s="6" customFormat="1" ht="12" customHeight="1" hidden="1">
      <c r="A24" s="107"/>
      <c r="B24" s="16"/>
      <c r="C24" s="72"/>
      <c r="D24" s="93"/>
      <c r="E24" s="72"/>
      <c r="F24" s="94"/>
      <c r="G24" s="94"/>
      <c r="H24" s="94"/>
      <c r="I24" s="94"/>
      <c r="J24" s="94"/>
      <c r="K24" s="94"/>
      <c r="S24" s="169"/>
    </row>
    <row r="25" spans="1:19" s="6" customFormat="1" ht="13.5" customHeight="1" hidden="1">
      <c r="A25" s="107"/>
      <c r="B25" s="16"/>
      <c r="C25" s="72"/>
      <c r="D25" s="93"/>
      <c r="E25" s="95"/>
      <c r="F25" s="94"/>
      <c r="G25" s="94"/>
      <c r="H25" s="94"/>
      <c r="I25" s="94"/>
      <c r="J25" s="94"/>
      <c r="K25" s="94"/>
      <c r="S25" s="170"/>
    </row>
    <row r="26" spans="1:19" s="6" customFormat="1" ht="32.25" customHeight="1">
      <c r="A26" s="192" t="s">
        <v>61</v>
      </c>
      <c r="B26" s="195" t="s">
        <v>62</v>
      </c>
      <c r="C26" s="163" t="s">
        <v>71</v>
      </c>
      <c r="D26" s="108" t="s">
        <v>36</v>
      </c>
      <c r="E26" s="116">
        <f>SUM(F26:K26)</f>
        <v>66033.83000000002</v>
      </c>
      <c r="F26" s="117">
        <f aca="true" t="shared" si="3" ref="F26:K26">F27+F28</f>
        <v>11713.36</v>
      </c>
      <c r="G26" s="117">
        <f t="shared" si="3"/>
        <v>11936.310000000001</v>
      </c>
      <c r="H26" s="116">
        <f t="shared" si="3"/>
        <v>10596.04</v>
      </c>
      <c r="I26" s="116">
        <f t="shared" si="3"/>
        <v>10596.04</v>
      </c>
      <c r="J26" s="116">
        <f t="shared" si="3"/>
        <v>10596.04</v>
      </c>
      <c r="K26" s="116">
        <f t="shared" si="3"/>
        <v>10596.04</v>
      </c>
      <c r="L26" s="68" t="s">
        <v>82</v>
      </c>
      <c r="M26" s="61">
        <v>90</v>
      </c>
      <c r="N26" s="61">
        <v>90</v>
      </c>
      <c r="O26" s="61">
        <v>90</v>
      </c>
      <c r="P26" s="124">
        <v>90</v>
      </c>
      <c r="Q26" s="124">
        <v>90</v>
      </c>
      <c r="R26" s="61">
        <v>90</v>
      </c>
      <c r="S26" s="163" t="s">
        <v>31</v>
      </c>
    </row>
    <row r="27" spans="1:19" s="6" customFormat="1" ht="25.5" customHeight="1">
      <c r="A27" s="193"/>
      <c r="B27" s="196"/>
      <c r="C27" s="225"/>
      <c r="D27" s="106" t="s">
        <v>3</v>
      </c>
      <c r="E27" s="118">
        <f>SUM(F27:K27)</f>
        <v>56412.030000000006</v>
      </c>
      <c r="F27" s="118">
        <v>10160.66</v>
      </c>
      <c r="G27" s="118">
        <f>9812.19+81.72+11.76+212+49.94</f>
        <v>10167.61</v>
      </c>
      <c r="H27" s="118">
        <f>9020.94</f>
        <v>9020.94</v>
      </c>
      <c r="I27" s="118">
        <f>9020.94</f>
        <v>9020.94</v>
      </c>
      <c r="J27" s="118">
        <f>9020.94</f>
        <v>9020.94</v>
      </c>
      <c r="K27" s="118">
        <f>9020.94</f>
        <v>9020.94</v>
      </c>
      <c r="L27" s="68" t="s">
        <v>83</v>
      </c>
      <c r="M27" s="61">
        <v>7.3</v>
      </c>
      <c r="N27" s="61">
        <v>9.5</v>
      </c>
      <c r="O27" s="61">
        <v>8</v>
      </c>
      <c r="P27" s="124">
        <v>9.59</v>
      </c>
      <c r="Q27" s="124">
        <v>9.59</v>
      </c>
      <c r="R27" s="61">
        <v>9.59</v>
      </c>
      <c r="S27" s="163"/>
    </row>
    <row r="28" spans="1:19" s="6" customFormat="1" ht="58.5" customHeight="1">
      <c r="A28" s="193"/>
      <c r="B28" s="196"/>
      <c r="C28" s="226"/>
      <c r="D28" s="105" t="s">
        <v>2</v>
      </c>
      <c r="E28" s="118">
        <f>SUM(F28:K28)</f>
        <v>9621.800000000001</v>
      </c>
      <c r="F28" s="109">
        <v>1552.7</v>
      </c>
      <c r="G28" s="109">
        <f>1552.7+216</f>
        <v>1768.7</v>
      </c>
      <c r="H28" s="109">
        <f>1575.1</f>
        <v>1575.1</v>
      </c>
      <c r="I28" s="109">
        <f>1575.1</f>
        <v>1575.1</v>
      </c>
      <c r="J28" s="109">
        <f>1575.1</f>
        <v>1575.1</v>
      </c>
      <c r="K28" s="109">
        <f>1575.1</f>
        <v>1575.1</v>
      </c>
      <c r="L28" s="68" t="s">
        <v>84</v>
      </c>
      <c r="M28" s="61">
        <v>100</v>
      </c>
      <c r="N28" s="61">
        <v>100</v>
      </c>
      <c r="O28" s="61">
        <v>100</v>
      </c>
      <c r="P28" s="124">
        <v>100</v>
      </c>
      <c r="Q28" s="124">
        <v>100</v>
      </c>
      <c r="R28" s="61">
        <v>100</v>
      </c>
      <c r="S28" s="163"/>
    </row>
    <row r="29" spans="1:19" s="6" customFormat="1" ht="51" customHeight="1">
      <c r="A29" s="105"/>
      <c r="B29" s="98"/>
      <c r="C29" s="73"/>
      <c r="D29" s="75"/>
      <c r="E29" s="99"/>
      <c r="F29" s="76"/>
      <c r="G29" s="76"/>
      <c r="H29" s="76"/>
      <c r="I29" s="120"/>
      <c r="J29" s="120"/>
      <c r="K29" s="76"/>
      <c r="L29" s="77" t="s">
        <v>85</v>
      </c>
      <c r="M29" s="65">
        <v>32.5</v>
      </c>
      <c r="N29" s="65">
        <v>25</v>
      </c>
      <c r="O29" s="65">
        <v>25</v>
      </c>
      <c r="P29" s="123">
        <v>25</v>
      </c>
      <c r="Q29" s="123">
        <v>25</v>
      </c>
      <c r="R29" s="65">
        <v>25</v>
      </c>
      <c r="S29" s="168"/>
    </row>
    <row r="30" spans="1:19" s="6" customFormat="1" ht="33" customHeight="1" hidden="1">
      <c r="A30" s="107"/>
      <c r="B30" s="16"/>
      <c r="C30" s="70"/>
      <c r="D30" s="70"/>
      <c r="E30" s="70"/>
      <c r="F30" s="70"/>
      <c r="G30" s="70"/>
      <c r="H30" s="70"/>
      <c r="I30" s="121"/>
      <c r="J30" s="121"/>
      <c r="K30" s="70"/>
      <c r="S30" s="168"/>
    </row>
    <row r="31" spans="1:19" s="6" customFormat="1" ht="15.75" customHeight="1">
      <c r="A31" s="101" t="s">
        <v>6</v>
      </c>
      <c r="B31" s="227" t="s">
        <v>56</v>
      </c>
      <c r="C31" s="228"/>
      <c r="D31" s="229"/>
      <c r="E31" s="229"/>
      <c r="F31" s="229"/>
      <c r="G31" s="229"/>
      <c r="H31" s="229"/>
      <c r="I31" s="229"/>
      <c r="J31" s="229"/>
      <c r="K31" s="229"/>
      <c r="L31" s="228"/>
      <c r="M31" s="228"/>
      <c r="N31" s="228"/>
      <c r="O31" s="228"/>
      <c r="P31" s="228"/>
      <c r="Q31" s="228"/>
      <c r="R31" s="228"/>
      <c r="S31" s="228"/>
    </row>
    <row r="32" spans="1:19" s="6" customFormat="1" ht="21.75" customHeight="1">
      <c r="A32" s="188" t="s">
        <v>7</v>
      </c>
      <c r="B32" s="224" t="s">
        <v>57</v>
      </c>
      <c r="C32" s="230" t="s">
        <v>71</v>
      </c>
      <c r="D32" s="138" t="s">
        <v>23</v>
      </c>
      <c r="E32" s="129">
        <f>SUM(F32:K32)</f>
        <v>4976</v>
      </c>
      <c r="F32" s="132">
        <f aca="true" t="shared" si="4" ref="F32:K32">F33+F34</f>
        <v>1024</v>
      </c>
      <c r="G32" s="132">
        <f t="shared" si="4"/>
        <v>920</v>
      </c>
      <c r="H32" s="132">
        <f t="shared" si="4"/>
        <v>758</v>
      </c>
      <c r="I32" s="132">
        <f t="shared" si="4"/>
        <v>758</v>
      </c>
      <c r="J32" s="132">
        <f t="shared" si="4"/>
        <v>758</v>
      </c>
      <c r="K32" s="117">
        <f t="shared" si="4"/>
        <v>758</v>
      </c>
      <c r="L32" s="83"/>
      <c r="M32" s="78"/>
      <c r="N32" s="82"/>
      <c r="O32" s="78"/>
      <c r="P32" s="82"/>
      <c r="Q32" s="82"/>
      <c r="R32" s="82"/>
      <c r="S32" s="177"/>
    </row>
    <row r="33" spans="1:19" s="6" customFormat="1" ht="27" customHeight="1">
      <c r="A33" s="188"/>
      <c r="B33" s="224"/>
      <c r="C33" s="231"/>
      <c r="D33" s="139" t="s">
        <v>3</v>
      </c>
      <c r="E33" s="130">
        <f>SUM(F33:K33)</f>
        <v>4976</v>
      </c>
      <c r="F33" s="140">
        <f aca="true" t="shared" si="5" ref="F33:K33">F37+F40+F44+F45</f>
        <v>1024</v>
      </c>
      <c r="G33" s="140">
        <f t="shared" si="5"/>
        <v>920</v>
      </c>
      <c r="H33" s="140">
        <f t="shared" si="5"/>
        <v>758</v>
      </c>
      <c r="I33" s="140">
        <f t="shared" si="5"/>
        <v>758</v>
      </c>
      <c r="J33" s="140">
        <f>J37+J40+J44+J45</f>
        <v>758</v>
      </c>
      <c r="K33" s="141">
        <f t="shared" si="5"/>
        <v>758</v>
      </c>
      <c r="L33" s="85"/>
      <c r="M33" s="79"/>
      <c r="N33" s="84"/>
      <c r="O33" s="79"/>
      <c r="P33" s="84"/>
      <c r="Q33" s="84"/>
      <c r="R33" s="84"/>
      <c r="S33" s="198"/>
    </row>
    <row r="34" spans="1:19" s="6" customFormat="1" ht="35.25" customHeight="1">
      <c r="A34" s="188"/>
      <c r="B34" s="195"/>
      <c r="C34" s="232"/>
      <c r="D34" s="139" t="s">
        <v>2</v>
      </c>
      <c r="E34" s="130">
        <f>SUM(F34:K34)</f>
        <v>0</v>
      </c>
      <c r="F34" s="140">
        <v>0</v>
      </c>
      <c r="G34" s="140">
        <v>0</v>
      </c>
      <c r="H34" s="140">
        <v>0</v>
      </c>
      <c r="I34" s="140">
        <v>0</v>
      </c>
      <c r="J34" s="140">
        <v>0</v>
      </c>
      <c r="K34" s="141">
        <v>0</v>
      </c>
      <c r="L34" s="87"/>
      <c r="M34" s="80"/>
      <c r="N34" s="86"/>
      <c r="O34" s="80"/>
      <c r="P34" s="86"/>
      <c r="Q34" s="86"/>
      <c r="R34" s="86"/>
      <c r="S34" s="199"/>
    </row>
    <row r="35" spans="1:19" s="6" customFormat="1" ht="37.5" customHeight="1">
      <c r="A35" s="91" t="s">
        <v>68</v>
      </c>
      <c r="B35" s="195" t="s">
        <v>65</v>
      </c>
      <c r="C35" s="230" t="s">
        <v>71</v>
      </c>
      <c r="D35" s="138" t="s">
        <v>69</v>
      </c>
      <c r="E35" s="147">
        <f aca="true" t="shared" si="6" ref="E35:K35">E37+E40</f>
        <v>3868</v>
      </c>
      <c r="F35" s="147">
        <f t="shared" si="6"/>
        <v>888</v>
      </c>
      <c r="G35" s="147">
        <f t="shared" si="6"/>
        <v>788</v>
      </c>
      <c r="H35" s="147">
        <f t="shared" si="6"/>
        <v>548</v>
      </c>
      <c r="I35" s="147">
        <f>I37+I40</f>
        <v>548</v>
      </c>
      <c r="J35" s="147">
        <f>J37+J40</f>
        <v>548</v>
      </c>
      <c r="K35" s="110">
        <f t="shared" si="6"/>
        <v>548</v>
      </c>
      <c r="L35" s="142"/>
      <c r="M35" s="96"/>
      <c r="N35" s="96"/>
      <c r="O35" s="96"/>
      <c r="P35" s="96"/>
      <c r="Q35" s="96"/>
      <c r="R35" s="96"/>
      <c r="S35" s="103"/>
    </row>
    <row r="36" spans="1:19" s="6" customFormat="1" ht="14.25" customHeight="1" hidden="1">
      <c r="A36" s="90"/>
      <c r="B36" s="196"/>
      <c r="C36" s="231"/>
      <c r="D36" s="145" t="s">
        <v>2</v>
      </c>
      <c r="E36" s="148"/>
      <c r="F36" s="148"/>
      <c r="G36" s="148"/>
      <c r="H36" s="148"/>
      <c r="I36" s="148"/>
      <c r="J36" s="148"/>
      <c r="K36" s="137"/>
      <c r="L36" s="82"/>
      <c r="M36" s="81"/>
      <c r="N36" s="81"/>
      <c r="O36" s="81"/>
      <c r="P36" s="81"/>
      <c r="Q36" s="81"/>
      <c r="R36" s="81"/>
      <c r="S36" s="80"/>
    </row>
    <row r="37" spans="1:19" s="6" customFormat="1" ht="26.25" customHeight="1">
      <c r="A37" s="79"/>
      <c r="B37" s="196"/>
      <c r="C37" s="231"/>
      <c r="D37" s="146" t="s">
        <v>3</v>
      </c>
      <c r="E37" s="149">
        <f>SUM(F37:K37)</f>
        <v>2088</v>
      </c>
      <c r="F37" s="149">
        <v>348</v>
      </c>
      <c r="G37" s="149">
        <v>348</v>
      </c>
      <c r="H37" s="149">
        <v>348</v>
      </c>
      <c r="I37" s="149">
        <v>348</v>
      </c>
      <c r="J37" s="149">
        <v>348</v>
      </c>
      <c r="K37" s="111">
        <v>348</v>
      </c>
      <c r="L37" s="33" t="s">
        <v>86</v>
      </c>
      <c r="M37" s="31">
        <v>2</v>
      </c>
      <c r="N37" s="31">
        <v>2</v>
      </c>
      <c r="O37" s="31">
        <v>3</v>
      </c>
      <c r="P37" s="31">
        <v>4</v>
      </c>
      <c r="Q37" s="31">
        <v>4</v>
      </c>
      <c r="R37" s="31">
        <v>4</v>
      </c>
      <c r="S37" s="177" t="s">
        <v>30</v>
      </c>
    </row>
    <row r="38" spans="1:19" s="6" customFormat="1" ht="26.25" customHeight="1">
      <c r="A38" s="90"/>
      <c r="B38" s="196"/>
      <c r="C38" s="231"/>
      <c r="D38" s="146"/>
      <c r="E38" s="149"/>
      <c r="F38" s="149"/>
      <c r="G38" s="149"/>
      <c r="H38" s="149"/>
      <c r="I38" s="149"/>
      <c r="J38" s="149"/>
      <c r="K38" s="111"/>
      <c r="L38" s="33" t="s">
        <v>87</v>
      </c>
      <c r="M38" s="31">
        <v>1500</v>
      </c>
      <c r="N38" s="31">
        <v>1600</v>
      </c>
      <c r="O38" s="31">
        <v>1700</v>
      </c>
      <c r="P38" s="31">
        <v>1800</v>
      </c>
      <c r="Q38" s="31">
        <v>1800</v>
      </c>
      <c r="R38" s="31">
        <v>1800</v>
      </c>
      <c r="S38" s="198"/>
    </row>
    <row r="39" spans="1:19" s="6" customFormat="1" ht="24" customHeight="1">
      <c r="A39" s="89"/>
      <c r="B39" s="196"/>
      <c r="C39" s="231"/>
      <c r="D39" s="146"/>
      <c r="E39" s="149"/>
      <c r="F39" s="149"/>
      <c r="G39" s="149"/>
      <c r="H39" s="149"/>
      <c r="I39" s="149"/>
      <c r="J39" s="149"/>
      <c r="K39" s="111"/>
      <c r="L39" s="143" t="s">
        <v>88</v>
      </c>
      <c r="M39" s="31">
        <v>25</v>
      </c>
      <c r="N39" s="31">
        <v>25</v>
      </c>
      <c r="O39" s="31">
        <v>25</v>
      </c>
      <c r="P39" s="31">
        <v>25</v>
      </c>
      <c r="Q39" s="31">
        <v>25</v>
      </c>
      <c r="R39" s="31">
        <v>25</v>
      </c>
      <c r="S39" s="199"/>
    </row>
    <row r="40" spans="1:19" s="6" customFormat="1" ht="22.5" customHeight="1">
      <c r="A40" s="92"/>
      <c r="B40" s="197"/>
      <c r="C40" s="232"/>
      <c r="D40" s="146" t="s">
        <v>3</v>
      </c>
      <c r="E40" s="149">
        <f>SUM(F40:K40)</f>
        <v>1780</v>
      </c>
      <c r="F40" s="149">
        <v>540</v>
      </c>
      <c r="G40" s="149">
        <v>440</v>
      </c>
      <c r="H40" s="149">
        <v>200</v>
      </c>
      <c r="I40" s="149">
        <v>200</v>
      </c>
      <c r="J40" s="149">
        <v>200</v>
      </c>
      <c r="K40" s="111">
        <v>200</v>
      </c>
      <c r="L40" s="144" t="s">
        <v>88</v>
      </c>
      <c r="M40" s="31">
        <v>17</v>
      </c>
      <c r="N40" s="31">
        <v>17</v>
      </c>
      <c r="O40" s="31">
        <v>17</v>
      </c>
      <c r="P40" s="31">
        <v>17</v>
      </c>
      <c r="Q40" s="31">
        <v>17</v>
      </c>
      <c r="R40" s="31">
        <v>17</v>
      </c>
      <c r="S40" s="104" t="s">
        <v>32</v>
      </c>
    </row>
    <row r="41" spans="1:19" s="6" customFormat="1" ht="38.25" customHeight="1">
      <c r="A41" s="192" t="s">
        <v>66</v>
      </c>
      <c r="B41" s="195" t="s">
        <v>64</v>
      </c>
      <c r="C41" s="230" t="s">
        <v>71</v>
      </c>
      <c r="D41" s="138" t="s">
        <v>69</v>
      </c>
      <c r="E41" s="150">
        <f aca="true" t="shared" si="7" ref="E41:K41">E44+E45</f>
        <v>1108</v>
      </c>
      <c r="F41" s="150">
        <f t="shared" si="7"/>
        <v>136</v>
      </c>
      <c r="G41" s="150">
        <f t="shared" si="7"/>
        <v>132</v>
      </c>
      <c r="H41" s="150">
        <f t="shared" si="7"/>
        <v>210</v>
      </c>
      <c r="I41" s="150">
        <f>I44+I45</f>
        <v>210</v>
      </c>
      <c r="J41" s="150">
        <f>J44+J45</f>
        <v>210</v>
      </c>
      <c r="K41" s="152">
        <f t="shared" si="7"/>
        <v>210</v>
      </c>
      <c r="L41" s="97"/>
      <c r="M41" s="31"/>
      <c r="N41" s="31"/>
      <c r="O41" s="31"/>
      <c r="P41" s="31"/>
      <c r="Q41" s="31"/>
      <c r="R41" s="31"/>
      <c r="S41" s="104"/>
    </row>
    <row r="42" spans="1:19" s="6" customFormat="1" ht="22.5" customHeight="1" hidden="1">
      <c r="A42" s="193"/>
      <c r="B42" s="196"/>
      <c r="C42" s="231"/>
      <c r="D42" s="145" t="s">
        <v>3</v>
      </c>
      <c r="E42" s="151"/>
      <c r="F42" s="151"/>
      <c r="G42" s="151"/>
      <c r="H42" s="151"/>
      <c r="I42" s="151"/>
      <c r="J42" s="151"/>
      <c r="K42" s="153"/>
      <c r="L42" s="97"/>
      <c r="M42" s="31"/>
      <c r="N42" s="31"/>
      <c r="O42" s="31"/>
      <c r="P42" s="31"/>
      <c r="Q42" s="31"/>
      <c r="R42" s="31"/>
      <c r="S42" s="74"/>
    </row>
    <row r="43" spans="1:19" s="6" customFormat="1" ht="22.5" customHeight="1" hidden="1">
      <c r="A43" s="193"/>
      <c r="B43" s="196"/>
      <c r="C43" s="231"/>
      <c r="D43" s="145"/>
      <c r="E43" s="151"/>
      <c r="F43" s="151"/>
      <c r="G43" s="151"/>
      <c r="H43" s="151"/>
      <c r="I43" s="151"/>
      <c r="J43" s="151"/>
      <c r="K43" s="153"/>
      <c r="L43" s="97"/>
      <c r="M43" s="31"/>
      <c r="N43" s="31"/>
      <c r="O43" s="31"/>
      <c r="P43" s="31"/>
      <c r="Q43" s="31"/>
      <c r="R43" s="31"/>
      <c r="S43" s="74"/>
    </row>
    <row r="44" spans="1:19" s="6" customFormat="1" ht="34.5" customHeight="1">
      <c r="A44" s="193"/>
      <c r="B44" s="196"/>
      <c r="C44" s="231"/>
      <c r="D44" s="154" t="s">
        <v>3</v>
      </c>
      <c r="E44" s="155">
        <f>SUM(F44:K44)</f>
        <v>1046</v>
      </c>
      <c r="F44" s="155">
        <v>124</v>
      </c>
      <c r="G44" s="155">
        <f>200-78</f>
        <v>122</v>
      </c>
      <c r="H44" s="155">
        <v>200</v>
      </c>
      <c r="I44" s="155">
        <v>200</v>
      </c>
      <c r="J44" s="155">
        <v>200</v>
      </c>
      <c r="K44" s="155">
        <v>200</v>
      </c>
      <c r="L44" s="33" t="s">
        <v>89</v>
      </c>
      <c r="M44" s="31">
        <v>1</v>
      </c>
      <c r="N44" s="31">
        <v>1</v>
      </c>
      <c r="O44" s="31">
        <v>1</v>
      </c>
      <c r="P44" s="31">
        <v>1</v>
      </c>
      <c r="Q44" s="31">
        <v>1</v>
      </c>
      <c r="R44" s="31">
        <v>1</v>
      </c>
      <c r="S44" s="104" t="s">
        <v>58</v>
      </c>
    </row>
    <row r="45" spans="1:19" s="6" customFormat="1" ht="21.75" customHeight="1" thickBot="1">
      <c r="A45" s="193"/>
      <c r="B45" s="196"/>
      <c r="C45" s="232"/>
      <c r="D45" s="154" t="s">
        <v>3</v>
      </c>
      <c r="E45" s="155">
        <f>SUM(F45:K45)</f>
        <v>62</v>
      </c>
      <c r="F45" s="155">
        <v>12</v>
      </c>
      <c r="G45" s="155">
        <v>10</v>
      </c>
      <c r="H45" s="155">
        <v>10</v>
      </c>
      <c r="I45" s="155">
        <v>10</v>
      </c>
      <c r="J45" s="155">
        <v>10</v>
      </c>
      <c r="K45" s="155">
        <v>10</v>
      </c>
      <c r="L45" s="33" t="s">
        <v>90</v>
      </c>
      <c r="M45" s="31">
        <v>100</v>
      </c>
      <c r="N45" s="31">
        <v>100</v>
      </c>
      <c r="O45" s="31">
        <v>100</v>
      </c>
      <c r="P45" s="31">
        <v>100</v>
      </c>
      <c r="Q45" s="31">
        <v>100</v>
      </c>
      <c r="R45" s="31">
        <v>100</v>
      </c>
      <c r="S45" s="104" t="s">
        <v>30</v>
      </c>
    </row>
    <row r="46" spans="1:11" s="6" customFormat="1" ht="23.25" customHeight="1" hidden="1" thickBot="1">
      <c r="A46" s="89"/>
      <c r="B46" s="57"/>
      <c r="C46" s="88"/>
      <c r="D46" s="34"/>
      <c r="E46" s="112"/>
      <c r="F46" s="112"/>
      <c r="G46" s="112"/>
      <c r="H46" s="112"/>
      <c r="I46" s="112"/>
      <c r="J46" s="112"/>
      <c r="K46" s="112"/>
    </row>
    <row r="47" spans="1:19" ht="22.5" customHeight="1">
      <c r="A47" s="162"/>
      <c r="B47" s="168" t="s">
        <v>25</v>
      </c>
      <c r="C47" s="171"/>
      <c r="D47" s="42" t="s">
        <v>26</v>
      </c>
      <c r="E47" s="113">
        <f>SUM(F47:K47)</f>
        <v>107194.55</v>
      </c>
      <c r="F47" s="156">
        <f aca="true" t="shared" si="8" ref="F47:K47">SUM(F48:F49)</f>
        <v>18308.48</v>
      </c>
      <c r="G47" s="156">
        <f t="shared" si="8"/>
        <v>19905.510000000002</v>
      </c>
      <c r="H47" s="156">
        <f t="shared" si="8"/>
        <v>17245.14</v>
      </c>
      <c r="I47" s="156">
        <f t="shared" si="8"/>
        <v>17245.14</v>
      </c>
      <c r="J47" s="156">
        <f t="shared" si="8"/>
        <v>17245.14</v>
      </c>
      <c r="K47" s="157">
        <f t="shared" si="8"/>
        <v>17245.14</v>
      </c>
      <c r="L47" s="174"/>
      <c r="M47" s="162"/>
      <c r="N47" s="162"/>
      <c r="O47" s="162"/>
      <c r="P47" s="162"/>
      <c r="Q47" s="162"/>
      <c r="R47" s="162"/>
      <c r="S47" s="163"/>
    </row>
    <row r="48" spans="1:19" ht="12.75" customHeight="1">
      <c r="A48" s="162"/>
      <c r="B48" s="169"/>
      <c r="C48" s="172"/>
      <c r="D48" s="45" t="s">
        <v>3</v>
      </c>
      <c r="E48" s="114">
        <f>SUM(F48:K48)</f>
        <v>92718.79000000001</v>
      </c>
      <c r="F48" s="158">
        <f>F33+F12</f>
        <v>16034.2</v>
      </c>
      <c r="G48" s="158">
        <f aca="true" t="shared" si="9" ref="F48:K49">G33+G12</f>
        <v>17328.43</v>
      </c>
      <c r="H48" s="158">
        <f t="shared" si="9"/>
        <v>14839.04</v>
      </c>
      <c r="I48" s="158">
        <f>I33+I12</f>
        <v>14839.04</v>
      </c>
      <c r="J48" s="158">
        <f>J33+J12</f>
        <v>14839.04</v>
      </c>
      <c r="K48" s="159">
        <f t="shared" si="9"/>
        <v>14839.04</v>
      </c>
      <c r="L48" s="175"/>
      <c r="M48" s="162"/>
      <c r="N48" s="162"/>
      <c r="O48" s="162"/>
      <c r="P48" s="162"/>
      <c r="Q48" s="162"/>
      <c r="R48" s="162"/>
      <c r="S48" s="163"/>
    </row>
    <row r="49" spans="1:19" ht="12" customHeight="1" thickBot="1">
      <c r="A49" s="162"/>
      <c r="B49" s="170"/>
      <c r="C49" s="173"/>
      <c r="D49" s="48" t="s">
        <v>2</v>
      </c>
      <c r="E49" s="115">
        <f>SUM(F49:K49)</f>
        <v>14475.760000000002</v>
      </c>
      <c r="F49" s="160">
        <f t="shared" si="9"/>
        <v>2274.28</v>
      </c>
      <c r="G49" s="160">
        <f t="shared" si="9"/>
        <v>2577.08</v>
      </c>
      <c r="H49" s="160">
        <f t="shared" si="9"/>
        <v>2406.1</v>
      </c>
      <c r="I49" s="160">
        <f>I34+I13</f>
        <v>2406.1</v>
      </c>
      <c r="J49" s="160">
        <f>J34+J13</f>
        <v>2406.1</v>
      </c>
      <c r="K49" s="161">
        <f t="shared" si="9"/>
        <v>2406.1</v>
      </c>
      <c r="L49" s="176"/>
      <c r="M49" s="162"/>
      <c r="N49" s="162"/>
      <c r="O49" s="162"/>
      <c r="P49" s="162"/>
      <c r="Q49" s="162"/>
      <c r="R49" s="162"/>
      <c r="S49" s="163"/>
    </row>
    <row r="52" ht="18.75" customHeight="1">
      <c r="F52" s="52"/>
    </row>
  </sheetData>
  <sheetProtection/>
  <mergeCells count="47">
    <mergeCell ref="A41:A45"/>
    <mergeCell ref="C41:C45"/>
    <mergeCell ref="B35:B40"/>
    <mergeCell ref="A32:A34"/>
    <mergeCell ref="B41:B45"/>
    <mergeCell ref="A47:A49"/>
    <mergeCell ref="B47:B49"/>
    <mergeCell ref="C47:C49"/>
    <mergeCell ref="S11:S13"/>
    <mergeCell ref="S32:S34"/>
    <mergeCell ref="C35:C40"/>
    <mergeCell ref="A11:A13"/>
    <mergeCell ref="C11:C13"/>
    <mergeCell ref="A14:A16"/>
    <mergeCell ref="A26:A28"/>
    <mergeCell ref="C26:C28"/>
    <mergeCell ref="S26:S30"/>
    <mergeCell ref="B14:B16"/>
    <mergeCell ref="L3:S3"/>
    <mergeCell ref="L1:S1"/>
    <mergeCell ref="A4:S4"/>
    <mergeCell ref="A6:A7"/>
    <mergeCell ref="B6:B7"/>
    <mergeCell ref="C6:C7"/>
    <mergeCell ref="D6:D7"/>
    <mergeCell ref="E6:K6"/>
    <mergeCell ref="L6:R6"/>
    <mergeCell ref="L2:S2"/>
    <mergeCell ref="L47:L49"/>
    <mergeCell ref="M47:M49"/>
    <mergeCell ref="N47:N49"/>
    <mergeCell ref="B31:S31"/>
    <mergeCell ref="C32:C34"/>
    <mergeCell ref="P47:P49"/>
    <mergeCell ref="Q47:Q49"/>
    <mergeCell ref="O47:O49"/>
    <mergeCell ref="R47:R49"/>
    <mergeCell ref="B9:S9"/>
    <mergeCell ref="B10:S10"/>
    <mergeCell ref="S14:S25"/>
    <mergeCell ref="S6:S7"/>
    <mergeCell ref="S47:S49"/>
    <mergeCell ref="B11:B13"/>
    <mergeCell ref="B32:B34"/>
    <mergeCell ref="S37:S39"/>
    <mergeCell ref="C14:C16"/>
    <mergeCell ref="B26:B28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Мармылева</dc:creator>
  <cp:keywords/>
  <dc:description/>
  <cp:lastModifiedBy>Oksmp#Spec#8</cp:lastModifiedBy>
  <cp:lastPrinted>2016-12-20T13:52:32Z</cp:lastPrinted>
  <dcterms:created xsi:type="dcterms:W3CDTF">2013-10-21T11:04:08Z</dcterms:created>
  <dcterms:modified xsi:type="dcterms:W3CDTF">2016-12-20T14:20:23Z</dcterms:modified>
  <cp:category/>
  <cp:version/>
  <cp:contentType/>
  <cp:contentStatus/>
</cp:coreProperties>
</file>